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tabRatio="877" activeTab="0"/>
  </bookViews>
  <sheets>
    <sheet name="NOMINÁCIA 2015" sheetId="1" r:id="rId1"/>
    <sheet name="11_04_2015_Zákopčie" sheetId="2" r:id="rId2"/>
    <sheet name="M SPK 2014 SIELNICA" sheetId="3" r:id="rId3"/>
  </sheets>
  <definedNames>
    <definedName name="_xlfn.RANK.EQ" hidden="1">#NAME?</definedName>
    <definedName name="_xlnm.Print_Area" localSheetId="1">'11_04_2015_Zákopčie'!$A$1:$R$24</definedName>
    <definedName name="_xlnm.Print_Area" localSheetId="2">'M SPK 2014 SIELNICA'!$A$2:$X$44</definedName>
    <definedName name="_xlnm.Print_Area" localSheetId="0">'NOMINÁCIA 2015'!$A$2:$Y$28</definedName>
  </definedNames>
  <calcPr fullCalcOnLoad="1"/>
</workbook>
</file>

<file path=xl/sharedStrings.xml><?xml version="1.0" encoding="utf-8"?>
<sst xmlns="http://schemas.openxmlformats.org/spreadsheetml/2006/main" count="230" uniqueCount="133">
  <si>
    <t>Trnava</t>
  </si>
  <si>
    <t>Poradie</t>
  </si>
  <si>
    <t>okres</t>
  </si>
  <si>
    <t>1.</t>
  </si>
  <si>
    <t>2.</t>
  </si>
  <si>
    <t>Šaľa</t>
  </si>
  <si>
    <t>3.</t>
  </si>
  <si>
    <t>Martin</t>
  </si>
  <si>
    <t>4.</t>
  </si>
  <si>
    <t>5.</t>
  </si>
  <si>
    <t>6.</t>
  </si>
  <si>
    <t>7.</t>
  </si>
  <si>
    <t>Dunajská Streda</t>
  </si>
  <si>
    <t>8.</t>
  </si>
  <si>
    <t>Komárno</t>
  </si>
  <si>
    <t>9.</t>
  </si>
  <si>
    <t>10.</t>
  </si>
  <si>
    <t>11.</t>
  </si>
  <si>
    <t>Kelecsényi Juraj</t>
  </si>
  <si>
    <t>Levice</t>
  </si>
  <si>
    <t>12.</t>
  </si>
  <si>
    <t>13.</t>
  </si>
  <si>
    <t>št. č.</t>
  </si>
  <si>
    <t>hlavný rozhodca :</t>
  </si>
  <si>
    <t>Výsledková listina</t>
  </si>
  <si>
    <t>Kocsis Viliam</t>
  </si>
  <si>
    <t>Molnár Anton</t>
  </si>
  <si>
    <t>SRNEC</t>
  </si>
  <si>
    <t>LÍŠKA</t>
  </si>
  <si>
    <t>KAMZÍK</t>
  </si>
  <si>
    <t>Ing. Jozef Fedora</t>
  </si>
  <si>
    <t>BODY GUĽA</t>
  </si>
  <si>
    <t>BODY BROK</t>
  </si>
  <si>
    <t>priezvisko a meno</t>
  </si>
  <si>
    <t>POLOŽKY</t>
  </si>
  <si>
    <t>BODY CELKOM</t>
  </si>
  <si>
    <t>miesto konania : Sielnica</t>
  </si>
  <si>
    <t>DIVIAK           v prieseku</t>
  </si>
  <si>
    <t>BODY C.H.</t>
  </si>
  <si>
    <t>BODY H.T.</t>
  </si>
  <si>
    <t>Krchňavý Peter</t>
  </si>
  <si>
    <t>Pápeš Milan</t>
  </si>
  <si>
    <t>Veľký Krtíš</t>
  </si>
  <si>
    <t>Nové Zámky</t>
  </si>
  <si>
    <t>Solnica Igor</t>
  </si>
  <si>
    <t>Babic Peter</t>
  </si>
  <si>
    <t>Rimavská Sobota</t>
  </si>
  <si>
    <t>Nekoranec Igor</t>
  </si>
  <si>
    <t>Buda Dušan</t>
  </si>
  <si>
    <t>Liptovský Mikuláš</t>
  </si>
  <si>
    <t>Líška Ján</t>
  </si>
  <si>
    <t>Hoľan Andrej</t>
  </si>
  <si>
    <t>14.</t>
  </si>
  <si>
    <t>15.</t>
  </si>
  <si>
    <t>16.</t>
  </si>
  <si>
    <t>disciplína : Poľovnícka kombinácia "800"</t>
  </si>
  <si>
    <t xml:space="preserve">DIVIAK         </t>
  </si>
  <si>
    <t>CH 1</t>
  </si>
  <si>
    <t>CH 2</t>
  </si>
  <si>
    <t>HT 1</t>
  </si>
  <si>
    <t>HT 2</t>
  </si>
  <si>
    <t>GUĽA 1</t>
  </si>
  <si>
    <t>GUĽA 2</t>
  </si>
  <si>
    <t>BROK</t>
  </si>
  <si>
    <t>Majstrovstvá SPK</t>
  </si>
  <si>
    <t xml:space="preserve">GUĽA </t>
  </si>
  <si>
    <t xml:space="preserve">CH </t>
  </si>
  <si>
    <t xml:space="preserve">HT </t>
  </si>
  <si>
    <t>BODY CH</t>
  </si>
  <si>
    <t>BODY HT</t>
  </si>
  <si>
    <t>disciplína : Poľovnícka kombinácia "500"</t>
  </si>
  <si>
    <t>% body</t>
  </si>
  <si>
    <t>dátum : 12.  október 2014</t>
  </si>
  <si>
    <t>Pomocný súčet            (DP + K2 + CH2)</t>
  </si>
  <si>
    <t>Viliam Fraňo, veľkoobchod ZBRANE, Nitra</t>
  </si>
  <si>
    <t>Ing. Jozef Horváth, Športová strelnica HUBERT, Trnovec nad Váhom</t>
  </si>
  <si>
    <t>Czobor Pavel</t>
  </si>
  <si>
    <t>Senica</t>
  </si>
  <si>
    <t>Czobor Pavol</t>
  </si>
  <si>
    <t>Horváth Jozef</t>
  </si>
  <si>
    <t>Košice - okolie</t>
  </si>
  <si>
    <t>SWE</t>
  </si>
  <si>
    <t>Viitanen Joni</t>
  </si>
  <si>
    <t>DP</t>
  </si>
  <si>
    <t>Pomocný súčet            (D1 + K1 + HT2)</t>
  </si>
  <si>
    <t>Krázel Stanislav</t>
  </si>
  <si>
    <t>Veterán</t>
  </si>
  <si>
    <t>Hosť</t>
  </si>
  <si>
    <t>S 1</t>
  </si>
  <si>
    <t>L 1</t>
  </si>
  <si>
    <t>K 1</t>
  </si>
  <si>
    <t>D 1</t>
  </si>
  <si>
    <t>S 2</t>
  </si>
  <si>
    <t>L 2</t>
  </si>
  <si>
    <t>K 2</t>
  </si>
  <si>
    <t>priemer</t>
  </si>
  <si>
    <t>súčet 2 najlepších</t>
  </si>
  <si>
    <t xml:space="preserve">disciplína : Poľovnícka kombinácia </t>
  </si>
  <si>
    <t>% Body</t>
  </si>
  <si>
    <t>Sielnica</t>
  </si>
  <si>
    <t>Nominačné súťaže na ME 2015</t>
  </si>
  <si>
    <t>Zákopčie</t>
  </si>
  <si>
    <t>Ďurík Jaroslav</t>
  </si>
  <si>
    <t>Nominačná súťaž II. kolo</t>
  </si>
  <si>
    <t>miesto konania : Zákopčie</t>
  </si>
  <si>
    <t>dátum : 11. apríl 2015</t>
  </si>
  <si>
    <t>meno a priezvisko</t>
  </si>
  <si>
    <t>Pomocný súčet            (DP + CH*2 )</t>
  </si>
  <si>
    <t>Tomáš Staněk</t>
  </si>
  <si>
    <t>Ostrava</t>
  </si>
  <si>
    <t>Anton Molnár</t>
  </si>
  <si>
    <t>SA</t>
  </si>
  <si>
    <t>Viliam Kocsis</t>
  </si>
  <si>
    <t>KN</t>
  </si>
  <si>
    <t>Igor Nekoranec</t>
  </si>
  <si>
    <t>MT</t>
  </si>
  <si>
    <t>Peter Krchňavý</t>
  </si>
  <si>
    <t>VK</t>
  </si>
  <si>
    <t>Stanislav Krázel</t>
  </si>
  <si>
    <t>DS</t>
  </si>
  <si>
    <t>Peter Babic</t>
  </si>
  <si>
    <t>RS</t>
  </si>
  <si>
    <t>Karel Staněk</t>
  </si>
  <si>
    <t>Milan Pápeš</t>
  </si>
  <si>
    <t>NZ</t>
  </si>
  <si>
    <t>Dušan Buda</t>
  </si>
  <si>
    <t>LM</t>
  </si>
  <si>
    <t>Andrej Hoľan</t>
  </si>
  <si>
    <t>KS</t>
  </si>
  <si>
    <t>Ján Líška</t>
  </si>
  <si>
    <t>Jaroslav Ďurík</t>
  </si>
  <si>
    <t>Július GRIGA</t>
  </si>
  <si>
    <t>miesto konania : Sielnica - Zákopčie - Trnovec nad Váhom</t>
  </si>
</sst>
</file>

<file path=xl/styles.xml><?xml version="1.0" encoding="utf-8"?>
<styleSheet xmlns="http://schemas.openxmlformats.org/spreadsheetml/2006/main">
  <numFmts count="65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#,##0.000"/>
    <numFmt numFmtId="181" formatCode="#,##0.0000\ &quot;Sk&quot;"/>
    <numFmt numFmtId="182" formatCode="#,##0.0000"/>
    <numFmt numFmtId="183" formatCode="#,##0\ [$€-1]"/>
    <numFmt numFmtId="184" formatCode="#,##0\ &quot;Sk&quot;"/>
    <numFmt numFmtId="185" formatCode="0.000"/>
    <numFmt numFmtId="186" formatCode="#,##0.000\ [$€-1]"/>
    <numFmt numFmtId="187" formatCode="0.0000"/>
    <numFmt numFmtId="188" formatCode="#,##0.00\ [$€-1]"/>
    <numFmt numFmtId="189" formatCode="#,##0\ _S_k"/>
    <numFmt numFmtId="190" formatCode="#,##0.00\ &quot;€&quot;"/>
    <numFmt numFmtId="191" formatCode="[$-41B]d\.\ mmmm\ yyyy"/>
    <numFmt numFmtId="192" formatCode="d/m;@"/>
    <numFmt numFmtId="193" formatCode="&quot;Áno&quot;;&quot;Áno&quot;;&quot;Nie&quot;"/>
    <numFmt numFmtId="194" formatCode="&quot;Pravda&quot;;&quot;Pravda&quot;;&quot;Nepravda&quot;"/>
    <numFmt numFmtId="195" formatCode="&quot;Zapnuté&quot;;&quot;Zapnuté&quot;;&quot;Vypnuté&quot;"/>
    <numFmt numFmtId="196" formatCode="#,##0.00\ [$CZK]"/>
    <numFmt numFmtId="197" formatCode="#,##0.00\ [$SKK]"/>
    <numFmt numFmtId="198" formatCode="#,##0.000\ &quot;€&quot;"/>
    <numFmt numFmtId="199" formatCode="#,##0.000\ [$HUF]"/>
    <numFmt numFmtId="200" formatCode="#,##0.00\ [$HUF]"/>
    <numFmt numFmtId="201" formatCode="#,##0\ [$CZK]"/>
    <numFmt numFmtId="202" formatCode="#,##0\ [$SKK]"/>
    <numFmt numFmtId="203" formatCode="\P\r\a\vd\a;&quot;Pravda&quot;;&quot;Nepravda&quot;"/>
    <numFmt numFmtId="204" formatCode="[$€-2]\ #\ ##,000_);[Red]\([$¥€-2]\ #\ ##,000\)"/>
    <numFmt numFmtId="205" formatCode="000\ 00"/>
    <numFmt numFmtId="206" formatCode="#,##0.000000000"/>
    <numFmt numFmtId="207" formatCode="#,##0.00000"/>
    <numFmt numFmtId="208" formatCode="0.0%"/>
    <numFmt numFmtId="209" formatCode="[$-F800]dddd\,\ mmmm\ dd\,\ yyyy"/>
    <numFmt numFmtId="210" formatCode="0.000%"/>
    <numFmt numFmtId="211" formatCode="0.0000%"/>
    <numFmt numFmtId="212" formatCode="#,##0.000000000\ [$€-1]"/>
    <numFmt numFmtId="213" formatCode="#,##0.0000\ [$€-1]"/>
    <numFmt numFmtId="214" formatCode="#,##0.0"/>
    <numFmt numFmtId="215" formatCode="mmm/yyyy"/>
    <numFmt numFmtId="216" formatCode="#,##0\ &quot;€&quot;"/>
    <numFmt numFmtId="217" formatCode="#,##0\ _€"/>
    <numFmt numFmtId="218" formatCode="#,##0.00000\ [$€-1]"/>
    <numFmt numFmtId="219" formatCode="0.0"/>
    <numFmt numFmtId="220" formatCode="h:mm;@"/>
  </numFmts>
  <fonts count="48">
    <font>
      <sz val="10"/>
      <name val="Arial"/>
      <family val="0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0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CE"/>
      <family val="0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1"/>
      <color indexed="12"/>
      <name val="Calibri"/>
      <family val="2"/>
    </font>
    <font>
      <b/>
      <sz val="10"/>
      <name val="Arial"/>
      <family val="2"/>
    </font>
    <font>
      <i/>
      <sz val="16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2"/>
      <name val="Arial CE"/>
      <family val="0"/>
    </font>
    <font>
      <b/>
      <sz val="12"/>
      <name val="Arial CE"/>
      <family val="0"/>
    </font>
    <font>
      <i/>
      <sz val="12"/>
      <name val="Arial CE"/>
      <family val="0"/>
    </font>
    <font>
      <b/>
      <i/>
      <sz val="16"/>
      <name val="Arial"/>
      <family val="2"/>
    </font>
    <font>
      <sz val="16"/>
      <name val="Arial"/>
      <family val="2"/>
    </font>
    <font>
      <b/>
      <sz val="16"/>
      <name val="Arial CE"/>
      <family val="0"/>
    </font>
    <font>
      <b/>
      <sz val="22"/>
      <name val="Arial"/>
      <family val="2"/>
    </font>
    <font>
      <b/>
      <i/>
      <sz val="2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b/>
      <sz val="16"/>
      <color indexed="12"/>
      <name val="Times New Roman"/>
      <family val="1"/>
    </font>
    <font>
      <b/>
      <sz val="16"/>
      <color indexed="48"/>
      <name val="Times New Roman"/>
      <family val="1"/>
    </font>
    <font>
      <u val="single"/>
      <sz val="11"/>
      <color theme="10"/>
      <name val="Calibri"/>
      <family val="2"/>
    </font>
    <font>
      <sz val="11"/>
      <color theme="1"/>
      <name val="Calibri"/>
      <family val="2"/>
    </font>
    <font>
      <b/>
      <sz val="16"/>
      <color rgb="FF0000FF"/>
      <name val="Times New Roman"/>
      <family val="1"/>
    </font>
    <font>
      <b/>
      <sz val="16"/>
      <color rgb="FF3333FF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</fills>
  <borders count="5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1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5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4" fillId="18" borderId="5" applyNumberFormat="0" applyFont="0" applyAlignment="0" applyProtection="0"/>
    <xf numFmtId="0" fontId="4" fillId="18" borderId="5" applyNumberFormat="0" applyFont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5" fillId="7" borderId="8" applyNumberFormat="0" applyAlignment="0" applyProtection="0"/>
    <xf numFmtId="0" fontId="16" fillId="19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7" fillId="19" borderId="9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</cellStyleXfs>
  <cellXfs count="170">
    <xf numFmtId="0" fontId="0" fillId="0" borderId="0" xfId="0" applyAlignment="1">
      <alignment/>
    </xf>
    <xf numFmtId="0" fontId="4" fillId="0" borderId="0" xfId="79">
      <alignment/>
      <protection/>
    </xf>
    <xf numFmtId="0" fontId="4" fillId="0" borderId="0" xfId="79" applyAlignment="1">
      <alignment horizontal="center"/>
      <protection/>
    </xf>
    <xf numFmtId="0" fontId="0" fillId="0" borderId="0" xfId="0" applyAlignment="1">
      <alignment vertical="center" wrapText="1"/>
    </xf>
    <xf numFmtId="0" fontId="2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0" fillId="0" borderId="0" xfId="55" applyAlignment="1" applyProtection="1">
      <alignment horizontal="center"/>
      <protection/>
    </xf>
    <xf numFmtId="0" fontId="22" fillId="0" borderId="0" xfId="79" applyFont="1" applyAlignment="1">
      <alignment horizontal="center"/>
      <protection/>
    </xf>
    <xf numFmtId="0" fontId="27" fillId="0" borderId="0" xfId="0" applyFont="1" applyAlignment="1">
      <alignment vertical="center" wrapText="1"/>
    </xf>
    <xf numFmtId="0" fontId="22" fillId="0" borderId="0" xfId="79" applyFont="1">
      <alignment/>
      <protection/>
    </xf>
    <xf numFmtId="0" fontId="25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3" fontId="30" fillId="0" borderId="0" xfId="0" applyNumberFormat="1" applyFont="1" applyAlignment="1">
      <alignment horizontal="center" vertical="center" wrapText="1"/>
    </xf>
    <xf numFmtId="0" fontId="31" fillId="0" borderId="0" xfId="79" applyFont="1" applyAlignment="1">
      <alignment horizontal="center" vertical="center"/>
      <protection/>
    </xf>
    <xf numFmtId="0" fontId="32" fillId="0" borderId="0" xfId="79" applyFont="1" applyAlignment="1">
      <alignment horizontal="center" vertical="center"/>
      <protection/>
    </xf>
    <xf numFmtId="10" fontId="33" fillId="0" borderId="0" xfId="79" applyNumberFormat="1" applyFont="1" applyAlignment="1">
      <alignment horizontal="center" vertical="center"/>
      <protection/>
    </xf>
    <xf numFmtId="0" fontId="29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79" applyNumberFormat="1">
      <alignment/>
      <protection/>
    </xf>
    <xf numFmtId="0" fontId="4" fillId="0" borderId="0" xfId="79" applyAlignment="1">
      <alignment horizontal="center" vertical="center"/>
      <protection/>
    </xf>
    <xf numFmtId="0" fontId="23" fillId="0" borderId="1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0" fontId="34" fillId="0" borderId="14" xfId="0" applyFont="1" applyFill="1" applyBorder="1" applyAlignment="1">
      <alignment vertical="center" wrapText="1"/>
    </xf>
    <xf numFmtId="0" fontId="28" fillId="0" borderId="14" xfId="0" applyFont="1" applyBorder="1" applyAlignment="1">
      <alignment vertical="center" wrapText="1"/>
    </xf>
    <xf numFmtId="0" fontId="34" fillId="24" borderId="14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35" fillId="0" borderId="17" xfId="0" applyFont="1" applyBorder="1" applyAlignment="1">
      <alignment horizontal="center" vertical="center" wrapText="1"/>
    </xf>
    <xf numFmtId="0" fontId="34" fillId="0" borderId="17" xfId="0" applyFont="1" applyFill="1" applyBorder="1" applyAlignment="1">
      <alignment vertical="center" wrapText="1"/>
    </xf>
    <xf numFmtId="0" fontId="28" fillId="0" borderId="17" xfId="0" applyFont="1" applyBorder="1" applyAlignment="1">
      <alignment vertical="center" wrapText="1"/>
    </xf>
    <xf numFmtId="0" fontId="34" fillId="24" borderId="17" xfId="0" applyFont="1" applyFill="1" applyBorder="1" applyAlignment="1">
      <alignment horizontal="center" vertical="center" wrapText="1"/>
    </xf>
    <xf numFmtId="0" fontId="28" fillId="0" borderId="17" xfId="0" applyFont="1" applyFill="1" applyBorder="1" applyAlignment="1">
      <alignment vertical="center" wrapText="1"/>
    </xf>
    <xf numFmtId="219" fontId="34" fillId="0" borderId="18" xfId="0" applyNumberFormat="1" applyFont="1" applyFill="1" applyBorder="1" applyAlignment="1">
      <alignment horizontal="center" vertical="center" wrapText="1"/>
    </xf>
    <xf numFmtId="0" fontId="34" fillId="25" borderId="17" xfId="0" applyFont="1" applyFill="1" applyBorder="1" applyAlignment="1">
      <alignment vertical="center" wrapText="1"/>
    </xf>
    <xf numFmtId="0" fontId="28" fillId="25" borderId="17" xfId="0" applyFont="1" applyFill="1" applyBorder="1" applyAlignment="1">
      <alignment vertical="center" wrapText="1"/>
    </xf>
    <xf numFmtId="0" fontId="36" fillId="25" borderId="0" xfId="79" applyFont="1" applyFill="1">
      <alignment/>
      <protection/>
    </xf>
    <xf numFmtId="0" fontId="34" fillId="26" borderId="17" xfId="0" applyFont="1" applyFill="1" applyBorder="1" applyAlignment="1">
      <alignment vertical="center" wrapText="1"/>
    </xf>
    <xf numFmtId="0" fontId="28" fillId="26" borderId="17" xfId="0" applyFont="1" applyFill="1" applyBorder="1" applyAlignment="1">
      <alignment vertical="center" wrapText="1"/>
    </xf>
    <xf numFmtId="0" fontId="36" fillId="26" borderId="0" xfId="79" applyFont="1" applyFill="1">
      <alignment/>
      <protection/>
    </xf>
    <xf numFmtId="0" fontId="46" fillId="0" borderId="0" xfId="0" applyFont="1" applyAlignment="1">
      <alignment/>
    </xf>
    <xf numFmtId="0" fontId="47" fillId="0" borderId="0" xfId="0" applyFont="1" applyAlignment="1">
      <alignment horizontal="right" vertical="center"/>
    </xf>
    <xf numFmtId="219" fontId="34" fillId="0" borderId="19" xfId="0" applyNumberFormat="1" applyFont="1" applyFill="1" applyBorder="1" applyAlignment="1">
      <alignment horizontal="center" vertical="center" wrapText="1"/>
    </xf>
    <xf numFmtId="0" fontId="34" fillId="27" borderId="14" xfId="0" applyFont="1" applyFill="1" applyBorder="1" applyAlignment="1">
      <alignment horizontal="center" vertical="center" wrapText="1"/>
    </xf>
    <xf numFmtId="10" fontId="34" fillId="28" borderId="20" xfId="0" applyNumberFormat="1" applyFont="1" applyFill="1" applyBorder="1" applyAlignment="1">
      <alignment horizontal="center" vertical="center" wrapText="1"/>
    </xf>
    <xf numFmtId="10" fontId="34" fillId="0" borderId="19" xfId="0" applyNumberFormat="1" applyFont="1" applyFill="1" applyBorder="1" applyAlignment="1">
      <alignment horizontal="center" vertical="center" wrapText="1"/>
    </xf>
    <xf numFmtId="0" fontId="23" fillId="28" borderId="21" xfId="0" applyFont="1" applyFill="1" applyBorder="1" applyAlignment="1">
      <alignment horizontal="center" vertical="center" wrapText="1"/>
    </xf>
    <xf numFmtId="0" fontId="23" fillId="28" borderId="22" xfId="0" applyFont="1" applyFill="1" applyBorder="1" applyAlignment="1">
      <alignment horizontal="center" vertical="center" wrapText="1"/>
    </xf>
    <xf numFmtId="0" fontId="23" fillId="28" borderId="11" xfId="0" applyFont="1" applyFill="1" applyBorder="1" applyAlignment="1">
      <alignment horizontal="center" vertical="center" wrapText="1"/>
    </xf>
    <xf numFmtId="10" fontId="34" fillId="0" borderId="23" xfId="0" applyNumberFormat="1" applyFont="1" applyFill="1" applyBorder="1" applyAlignment="1">
      <alignment horizontal="center" vertical="center" wrapText="1"/>
    </xf>
    <xf numFmtId="14" fontId="23" fillId="0" borderId="10" xfId="0" applyNumberFormat="1" applyFont="1" applyBorder="1" applyAlignment="1">
      <alignment horizontal="center" vertical="center" wrapText="1"/>
    </xf>
    <xf numFmtId="4" fontId="35" fillId="0" borderId="14" xfId="0" applyNumberFormat="1" applyFont="1" applyBorder="1" applyAlignment="1">
      <alignment horizontal="center" vertical="center" wrapText="1"/>
    </xf>
    <xf numFmtId="4" fontId="35" fillId="0" borderId="17" xfId="0" applyNumberFormat="1" applyFont="1" applyBorder="1" applyAlignment="1">
      <alignment horizontal="center" vertical="center" wrapText="1"/>
    </xf>
    <xf numFmtId="0" fontId="34" fillId="0" borderId="24" xfId="0" applyFont="1" applyBorder="1" applyAlignment="1">
      <alignment vertical="center" wrapText="1"/>
    </xf>
    <xf numFmtId="0" fontId="34" fillId="0" borderId="25" xfId="0" applyFont="1" applyBorder="1" applyAlignment="1">
      <alignment vertical="center" wrapText="1"/>
    </xf>
    <xf numFmtId="0" fontId="37" fillId="0" borderId="0" xfId="0" applyNumberFormat="1" applyFont="1" applyAlignment="1">
      <alignment vertical="center" wrapText="1"/>
    </xf>
    <xf numFmtId="0" fontId="37" fillId="0" borderId="0" xfId="0" applyFont="1" applyAlignment="1">
      <alignment vertical="center" wrapText="1"/>
    </xf>
    <xf numFmtId="0" fontId="35" fillId="0" borderId="26" xfId="0" applyFont="1" applyBorder="1" applyAlignment="1">
      <alignment horizontal="center" vertical="center" wrapText="1"/>
    </xf>
    <xf numFmtId="0" fontId="35" fillId="0" borderId="27" xfId="0" applyFont="1" applyBorder="1" applyAlignment="1">
      <alignment horizontal="center" vertical="center" wrapText="1"/>
    </xf>
    <xf numFmtId="219" fontId="34" fillId="0" borderId="28" xfId="0" applyNumberFormat="1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vertical="center" wrapText="1"/>
    </xf>
    <xf numFmtId="4" fontId="34" fillId="29" borderId="15" xfId="0" applyNumberFormat="1" applyFont="1" applyFill="1" applyBorder="1" applyAlignment="1">
      <alignment horizontal="center" vertical="center" wrapText="1"/>
    </xf>
    <xf numFmtId="0" fontId="34" fillId="0" borderId="17" xfId="0" applyFont="1" applyBorder="1" applyAlignment="1">
      <alignment horizontal="center" vertical="center" wrapText="1"/>
    </xf>
    <xf numFmtId="0" fontId="0" fillId="0" borderId="0" xfId="78">
      <alignment/>
      <protection/>
    </xf>
    <xf numFmtId="0" fontId="27" fillId="0" borderId="0" xfId="78" applyFont="1" applyAlignment="1">
      <alignment horizontal="center" vertical="center" wrapText="1"/>
      <protection/>
    </xf>
    <xf numFmtId="0" fontId="0" fillId="0" borderId="0" xfId="78" applyAlignment="1">
      <alignment horizontal="center" vertical="center" wrapText="1"/>
      <protection/>
    </xf>
    <xf numFmtId="0" fontId="27" fillId="0" borderId="0" xfId="78" applyFont="1" applyAlignment="1">
      <alignment vertical="center" wrapText="1"/>
      <protection/>
    </xf>
    <xf numFmtId="0" fontId="0" fillId="0" borderId="0" xfId="78" applyAlignment="1">
      <alignment vertical="center" wrapText="1"/>
      <protection/>
    </xf>
    <xf numFmtId="0" fontId="40" fillId="0" borderId="10" xfId="78" applyFont="1" applyBorder="1" applyAlignment="1" applyProtection="1">
      <alignment horizontal="center" vertical="center" wrapText="1"/>
      <protection hidden="1"/>
    </xf>
    <xf numFmtId="0" fontId="40" fillId="0" borderId="11" xfId="78" applyFont="1" applyBorder="1" applyAlignment="1" applyProtection="1">
      <alignment horizontal="center" vertical="center" wrapText="1"/>
      <protection hidden="1"/>
    </xf>
    <xf numFmtId="0" fontId="40" fillId="0" borderId="12" xfId="78" applyFont="1" applyBorder="1" applyAlignment="1" applyProtection="1">
      <alignment horizontal="center" vertical="center" wrapText="1"/>
      <protection hidden="1"/>
    </xf>
    <xf numFmtId="0" fontId="25" fillId="0" borderId="0" xfId="78" applyFont="1" applyBorder="1" applyAlignment="1">
      <alignment horizontal="center" vertical="center" wrapText="1"/>
      <protection/>
    </xf>
    <xf numFmtId="0" fontId="27" fillId="0" borderId="0" xfId="78" applyFont="1" applyBorder="1" applyAlignment="1">
      <alignment horizontal="center" vertical="center" wrapText="1"/>
      <protection/>
    </xf>
    <xf numFmtId="0" fontId="30" fillId="0" borderId="0" xfId="78" applyFont="1" applyAlignment="1">
      <alignment horizontal="center" vertical="center" wrapText="1"/>
      <protection/>
    </xf>
    <xf numFmtId="3" fontId="30" fillId="0" borderId="0" xfId="78" applyNumberFormat="1" applyFont="1" applyAlignment="1">
      <alignment horizontal="center" vertical="center" wrapText="1"/>
      <protection/>
    </xf>
    <xf numFmtId="0" fontId="34" fillId="0" borderId="14" xfId="78" applyFont="1" applyFill="1" applyBorder="1" applyAlignment="1">
      <alignment vertical="center" wrapText="1"/>
      <protection/>
    </xf>
    <xf numFmtId="0" fontId="28" fillId="0" borderId="14" xfId="78" applyFont="1" applyBorder="1" applyAlignment="1">
      <alignment horizontal="center" vertical="center" wrapText="1"/>
      <protection/>
    </xf>
    <xf numFmtId="0" fontId="35" fillId="0" borderId="14" xfId="78" applyFont="1" applyBorder="1" applyAlignment="1">
      <alignment horizontal="center" vertical="center" wrapText="1"/>
      <protection/>
    </xf>
    <xf numFmtId="0" fontId="34" fillId="19" borderId="14" xfId="78" applyFont="1" applyFill="1" applyBorder="1" applyAlignment="1" applyProtection="1">
      <alignment horizontal="center" vertical="center" wrapText="1"/>
      <protection hidden="1"/>
    </xf>
    <xf numFmtId="0" fontId="35" fillId="0" borderId="14" xfId="78" applyFont="1" applyFill="1" applyBorder="1" applyAlignment="1" applyProtection="1">
      <alignment horizontal="center" vertical="center" wrapText="1"/>
      <protection hidden="1"/>
    </xf>
    <xf numFmtId="0" fontId="34" fillId="0" borderId="17" xfId="78" applyFont="1" applyFill="1" applyBorder="1" applyAlignment="1">
      <alignment vertical="center" wrapText="1"/>
      <protection/>
    </xf>
    <xf numFmtId="0" fontId="28" fillId="0" borderId="17" xfId="78" applyFont="1" applyBorder="1" applyAlignment="1">
      <alignment horizontal="center" vertical="center" wrapText="1"/>
      <protection/>
    </xf>
    <xf numFmtId="0" fontId="35" fillId="0" borderId="17" xfId="78" applyFont="1" applyBorder="1" applyAlignment="1">
      <alignment horizontal="center" vertical="center" wrapText="1"/>
      <protection/>
    </xf>
    <xf numFmtId="0" fontId="34" fillId="19" borderId="17" xfId="78" applyFont="1" applyFill="1" applyBorder="1" applyAlignment="1" applyProtection="1">
      <alignment horizontal="center" vertical="center" wrapText="1"/>
      <protection hidden="1"/>
    </xf>
    <xf numFmtId="0" fontId="34" fillId="0" borderId="29" xfId="78" applyFont="1" applyFill="1" applyBorder="1" applyAlignment="1">
      <alignment vertical="center" wrapText="1"/>
      <protection/>
    </xf>
    <xf numFmtId="0" fontId="28" fillId="0" borderId="29" xfId="78" applyFont="1" applyBorder="1" applyAlignment="1">
      <alignment horizontal="center" vertical="center" wrapText="1"/>
      <protection/>
    </xf>
    <xf numFmtId="0" fontId="35" fillId="0" borderId="29" xfId="78" applyFont="1" applyBorder="1" applyAlignment="1">
      <alignment horizontal="center" vertical="center" wrapText="1"/>
      <protection/>
    </xf>
    <xf numFmtId="0" fontId="34" fillId="19" borderId="29" xfId="78" applyFont="1" applyFill="1" applyBorder="1" applyAlignment="1" applyProtection="1">
      <alignment horizontal="center" vertical="center" wrapText="1"/>
      <protection hidden="1"/>
    </xf>
    <xf numFmtId="0" fontId="35" fillId="0" borderId="10" xfId="78" applyFont="1" applyFill="1" applyBorder="1" applyAlignment="1" applyProtection="1">
      <alignment horizontal="center" vertical="center" wrapText="1"/>
      <protection hidden="1"/>
    </xf>
    <xf numFmtId="0" fontId="23" fillId="0" borderId="13" xfId="78" applyFont="1" applyBorder="1" applyAlignment="1" applyProtection="1">
      <alignment horizontal="center" vertical="center" wrapText="1"/>
      <protection hidden="1"/>
    </xf>
    <xf numFmtId="0" fontId="35" fillId="0" borderId="14" xfId="78" applyFont="1" applyBorder="1" applyAlignment="1" applyProtection="1">
      <alignment horizontal="center" vertical="center" wrapText="1"/>
      <protection hidden="1"/>
    </xf>
    <xf numFmtId="0" fontId="23" fillId="0" borderId="16" xfId="78" applyFont="1" applyBorder="1" applyAlignment="1" applyProtection="1">
      <alignment horizontal="center" vertical="center" wrapText="1"/>
      <protection hidden="1"/>
    </xf>
    <xf numFmtId="0" fontId="35" fillId="0" borderId="17" xfId="78" applyFont="1" applyBorder="1" applyAlignment="1" applyProtection="1">
      <alignment horizontal="center" vertical="center" wrapText="1"/>
      <protection hidden="1"/>
    </xf>
    <xf numFmtId="0" fontId="23" fillId="0" borderId="30" xfId="78" applyFont="1" applyBorder="1" applyAlignment="1" applyProtection="1">
      <alignment horizontal="center" vertical="center" wrapText="1"/>
      <protection hidden="1"/>
    </xf>
    <xf numFmtId="0" fontId="35" fillId="0" borderId="29" xfId="78" applyFont="1" applyBorder="1" applyAlignment="1" applyProtection="1">
      <alignment horizontal="center" vertical="center" wrapText="1"/>
      <protection hidden="1"/>
    </xf>
    <xf numFmtId="0" fontId="34" fillId="27" borderId="14" xfId="78" applyFont="1" applyFill="1" applyBorder="1" applyAlignment="1" applyProtection="1">
      <alignment horizontal="center" vertical="center" wrapText="1"/>
      <protection hidden="1"/>
    </xf>
    <xf numFmtId="10" fontId="34" fillId="28" borderId="20" xfId="78" applyNumberFormat="1" applyFont="1" applyFill="1" applyBorder="1" applyAlignment="1" applyProtection="1">
      <alignment horizontal="center" vertical="center" wrapText="1"/>
      <protection hidden="1"/>
    </xf>
    <xf numFmtId="0" fontId="28" fillId="0" borderId="15" xfId="78" applyFont="1" applyBorder="1" applyAlignment="1" applyProtection="1">
      <alignment horizontal="center" vertical="center" wrapText="1"/>
      <protection hidden="1"/>
    </xf>
    <xf numFmtId="0" fontId="34" fillId="27" borderId="10" xfId="78" applyFont="1" applyFill="1" applyBorder="1" applyAlignment="1" applyProtection="1">
      <alignment horizontal="center" vertical="center" wrapText="1"/>
      <protection hidden="1"/>
    </xf>
    <xf numFmtId="10" fontId="34" fillId="28" borderId="11" xfId="78" applyNumberFormat="1" applyFont="1" applyFill="1" applyBorder="1" applyAlignment="1" applyProtection="1">
      <alignment horizontal="center" vertical="center" wrapText="1"/>
      <protection hidden="1"/>
    </xf>
    <xf numFmtId="0" fontId="28" fillId="0" borderId="31" xfId="78" applyFont="1" applyBorder="1" applyAlignment="1" applyProtection="1">
      <alignment horizontal="center" vertical="center" wrapText="1"/>
      <protection hidden="1"/>
    </xf>
    <xf numFmtId="0" fontId="28" fillId="0" borderId="32" xfId="0" applyFont="1" applyFill="1" applyBorder="1" applyAlignment="1">
      <alignment horizontal="center" vertical="center" wrapText="1"/>
    </xf>
    <xf numFmtId="0" fontId="28" fillId="0" borderId="33" xfId="0" applyFont="1" applyFill="1" applyBorder="1" applyAlignment="1">
      <alignment horizontal="center" vertical="center" wrapText="1"/>
    </xf>
    <xf numFmtId="0" fontId="28" fillId="0" borderId="28" xfId="0" applyFont="1" applyFill="1" applyBorder="1" applyAlignment="1">
      <alignment horizontal="center" vertical="center" wrapText="1"/>
    </xf>
    <xf numFmtId="0" fontId="37" fillId="0" borderId="0" xfId="0" applyNumberFormat="1" applyFont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38" fillId="0" borderId="21" xfId="0" applyFont="1" applyBorder="1" applyAlignment="1">
      <alignment horizontal="center" vertical="center" wrapText="1"/>
    </xf>
    <xf numFmtId="0" fontId="38" fillId="0" borderId="34" xfId="0" applyFont="1" applyBorder="1" applyAlignment="1">
      <alignment horizontal="center" vertical="center" wrapText="1"/>
    </xf>
    <xf numFmtId="0" fontId="38" fillId="0" borderId="35" xfId="0" applyFont="1" applyBorder="1" applyAlignment="1">
      <alignment horizontal="center" vertical="center" wrapText="1"/>
    </xf>
    <xf numFmtId="0" fontId="23" fillId="29" borderId="36" xfId="0" applyFont="1" applyFill="1" applyBorder="1" applyAlignment="1">
      <alignment horizontal="center" vertical="center" wrapText="1"/>
    </xf>
    <xf numFmtId="0" fontId="23" fillId="29" borderId="31" xfId="0" applyFont="1" applyFill="1" applyBorder="1" applyAlignment="1">
      <alignment horizontal="center" vertical="center" wrapText="1"/>
    </xf>
    <xf numFmtId="0" fontId="23" fillId="0" borderId="37" xfId="0" applyFont="1" applyBorder="1" applyAlignment="1">
      <alignment horizontal="center" vertical="center" wrapText="1"/>
    </xf>
    <xf numFmtId="0" fontId="23" fillId="0" borderId="38" xfId="0" applyFont="1" applyBorder="1" applyAlignment="1">
      <alignment horizontal="center" vertical="center" wrapText="1"/>
    </xf>
    <xf numFmtId="0" fontId="23" fillId="0" borderId="39" xfId="0" applyFont="1" applyBorder="1" applyAlignment="1">
      <alignment horizontal="center" vertical="center" wrapText="1"/>
    </xf>
    <xf numFmtId="0" fontId="23" fillId="0" borderId="40" xfId="0" applyFont="1" applyBorder="1" applyAlignment="1">
      <alignment horizontal="center" vertical="center" wrapText="1"/>
    </xf>
    <xf numFmtId="0" fontId="23" fillId="0" borderId="41" xfId="0" applyFont="1" applyBorder="1" applyAlignment="1">
      <alignment horizontal="center" vertical="center" wrapText="1"/>
    </xf>
    <xf numFmtId="0" fontId="23" fillId="0" borderId="29" xfId="0" applyFont="1" applyBorder="1" applyAlignment="1">
      <alignment horizontal="center" vertical="center" wrapText="1"/>
    </xf>
    <xf numFmtId="0" fontId="23" fillId="27" borderId="40" xfId="0" applyFont="1" applyFill="1" applyBorder="1" applyAlignment="1">
      <alignment horizontal="center" vertical="center" wrapText="1"/>
    </xf>
    <xf numFmtId="0" fontId="23" fillId="27" borderId="41" xfId="0" applyFont="1" applyFill="1" applyBorder="1" applyAlignment="1">
      <alignment horizontal="center" vertical="center" wrapText="1"/>
    </xf>
    <xf numFmtId="0" fontId="23" fillId="27" borderId="29" xfId="0" applyFont="1" applyFill="1" applyBorder="1" applyAlignment="1">
      <alignment horizontal="center" vertical="center" wrapText="1"/>
    </xf>
    <xf numFmtId="0" fontId="23" fillId="28" borderId="42" xfId="0" applyFont="1" applyFill="1" applyBorder="1" applyAlignment="1">
      <alignment horizontal="center" vertical="center" wrapText="1"/>
    </xf>
    <xf numFmtId="0" fontId="23" fillId="28" borderId="41" xfId="0" applyFont="1" applyFill="1" applyBorder="1" applyAlignment="1">
      <alignment horizontal="center" vertical="center" wrapText="1"/>
    </xf>
    <xf numFmtId="0" fontId="23" fillId="28" borderId="10" xfId="0" applyFont="1" applyFill="1" applyBorder="1" applyAlignment="1">
      <alignment horizontal="center" vertical="center" wrapText="1"/>
    </xf>
    <xf numFmtId="0" fontId="23" fillId="0" borderId="43" xfId="0" applyFont="1" applyBorder="1" applyAlignment="1">
      <alignment horizontal="center" vertical="center" wrapText="1"/>
    </xf>
    <xf numFmtId="0" fontId="23" fillId="0" borderId="44" xfId="0" applyFont="1" applyBorder="1" applyAlignment="1">
      <alignment horizontal="center" vertical="center" wrapText="1"/>
    </xf>
    <xf numFmtId="0" fontId="23" fillId="0" borderId="45" xfId="0" applyFont="1" applyBorder="1" applyAlignment="1">
      <alignment horizontal="center" vertical="center" wrapText="1"/>
    </xf>
    <xf numFmtId="0" fontId="34" fillId="0" borderId="46" xfId="0" applyFont="1" applyBorder="1" applyAlignment="1">
      <alignment horizontal="center" vertical="center" wrapText="1"/>
    </xf>
    <xf numFmtId="0" fontId="34" fillId="0" borderId="27" xfId="0" applyFont="1" applyBorder="1" applyAlignment="1">
      <alignment horizontal="center" vertical="center" wrapText="1"/>
    </xf>
    <xf numFmtId="0" fontId="23" fillId="24" borderId="47" xfId="0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 wrapText="1"/>
    </xf>
    <xf numFmtId="0" fontId="34" fillId="0" borderId="48" xfId="0" applyFont="1" applyBorder="1" applyAlignment="1">
      <alignment horizontal="center" vertical="center" wrapText="1"/>
    </xf>
    <xf numFmtId="0" fontId="23" fillId="0" borderId="0" xfId="78" applyFont="1" applyBorder="1" applyAlignment="1">
      <alignment horizontal="center" vertical="center" wrapText="1"/>
      <protection/>
    </xf>
    <xf numFmtId="0" fontId="34" fillId="0" borderId="0" xfId="78" applyFont="1" applyBorder="1" applyAlignment="1">
      <alignment horizontal="center" vertical="center" wrapText="1"/>
      <protection/>
    </xf>
    <xf numFmtId="0" fontId="40" fillId="27" borderId="40" xfId="78" applyFont="1" applyFill="1" applyBorder="1" applyAlignment="1" applyProtection="1">
      <alignment horizontal="center" vertical="center" wrapText="1"/>
      <protection hidden="1"/>
    </xf>
    <xf numFmtId="0" fontId="40" fillId="27" borderId="41" xfId="78" applyFont="1" applyFill="1" applyBorder="1" applyAlignment="1" applyProtection="1">
      <alignment horizontal="center" vertical="center" wrapText="1"/>
      <protection hidden="1"/>
    </xf>
    <xf numFmtId="0" fontId="40" fillId="27" borderId="29" xfId="78" applyFont="1" applyFill="1" applyBorder="1" applyAlignment="1" applyProtection="1">
      <alignment horizontal="center" vertical="center" wrapText="1"/>
      <protection hidden="1"/>
    </xf>
    <xf numFmtId="0" fontId="29" fillId="28" borderId="42" xfId="78" applyFont="1" applyFill="1" applyBorder="1" applyAlignment="1" applyProtection="1">
      <alignment horizontal="center" vertical="center" wrapText="1"/>
      <protection hidden="1"/>
    </xf>
    <xf numFmtId="0" fontId="29" fillId="28" borderId="41" xfId="78" applyFont="1" applyFill="1" applyBorder="1" applyAlignment="1" applyProtection="1">
      <alignment horizontal="center" vertical="center" wrapText="1"/>
      <protection hidden="1"/>
    </xf>
    <xf numFmtId="0" fontId="29" fillId="28" borderId="10" xfId="78" applyFont="1" applyFill="1" applyBorder="1" applyAlignment="1" applyProtection="1">
      <alignment horizontal="center" vertical="center" wrapText="1"/>
      <protection hidden="1"/>
    </xf>
    <xf numFmtId="0" fontId="24" fillId="0" borderId="43" xfId="78" applyFont="1" applyBorder="1" applyAlignment="1" applyProtection="1">
      <alignment horizontal="center" vertical="center" wrapText="1"/>
      <protection hidden="1"/>
    </xf>
    <xf numFmtId="0" fontId="24" fillId="0" borderId="44" xfId="78" applyFont="1" applyBorder="1" applyAlignment="1" applyProtection="1">
      <alignment horizontal="center" vertical="center" wrapText="1"/>
      <protection hidden="1"/>
    </xf>
    <xf numFmtId="0" fontId="24" fillId="0" borderId="45" xfId="78" applyFont="1" applyBorder="1" applyAlignment="1" applyProtection="1">
      <alignment horizontal="center" vertical="center" wrapText="1"/>
      <protection hidden="1"/>
    </xf>
    <xf numFmtId="0" fontId="39" fillId="0" borderId="48" xfId="78" applyFont="1" applyBorder="1" applyAlignment="1" applyProtection="1">
      <alignment horizontal="center" vertical="center" wrapText="1"/>
      <protection hidden="1"/>
    </xf>
    <xf numFmtId="0" fontId="39" fillId="0" borderId="46" xfId="78" applyFont="1" applyBorder="1" applyAlignment="1" applyProtection="1">
      <alignment horizontal="center" vertical="center" wrapText="1"/>
      <protection hidden="1"/>
    </xf>
    <xf numFmtId="0" fontId="39" fillId="0" borderId="27" xfId="78" applyFont="1" applyBorder="1" applyAlignment="1" applyProtection="1">
      <alignment horizontal="center" vertical="center" wrapText="1"/>
      <protection hidden="1"/>
    </xf>
    <xf numFmtId="0" fontId="40" fillId="19" borderId="47" xfId="78" applyFont="1" applyFill="1" applyBorder="1" applyAlignment="1" applyProtection="1">
      <alignment horizontal="center" vertical="center" wrapText="1"/>
      <protection hidden="1"/>
    </xf>
    <xf numFmtId="0" fontId="40" fillId="19" borderId="10" xfId="78" applyFont="1" applyFill="1" applyBorder="1" applyAlignment="1" applyProtection="1">
      <alignment horizontal="center" vertical="center" wrapText="1"/>
      <protection hidden="1"/>
    </xf>
    <xf numFmtId="0" fontId="23" fillId="0" borderId="0" xfId="78" applyFont="1" applyAlignment="1">
      <alignment horizontal="center" vertical="center" wrapText="1"/>
      <protection/>
    </xf>
    <xf numFmtId="0" fontId="27" fillId="0" borderId="49" xfId="78" applyFont="1" applyBorder="1" applyAlignment="1" applyProtection="1">
      <alignment horizontal="center" vertical="center" wrapText="1"/>
      <protection hidden="1"/>
    </xf>
    <xf numFmtId="0" fontId="27" fillId="0" borderId="38" xfId="78" applyFont="1" applyBorder="1" applyAlignment="1" applyProtection="1">
      <alignment horizontal="center" vertical="center" wrapText="1"/>
      <protection hidden="1"/>
    </xf>
    <xf numFmtId="0" fontId="27" fillId="0" borderId="30" xfId="78" applyFont="1" applyBorder="1" applyAlignment="1" applyProtection="1">
      <alignment horizontal="center" vertical="center" wrapText="1"/>
      <protection hidden="1"/>
    </xf>
    <xf numFmtId="0" fontId="24" fillId="0" borderId="40" xfId="78" applyFont="1" applyBorder="1" applyAlignment="1" applyProtection="1">
      <alignment horizontal="center" vertical="center" wrapText="1"/>
      <protection hidden="1"/>
    </xf>
    <xf numFmtId="0" fontId="24" fillId="0" borderId="41" xfId="78" applyFont="1" applyBorder="1" applyAlignment="1" applyProtection="1">
      <alignment horizontal="center" vertical="center" wrapText="1"/>
      <protection hidden="1"/>
    </xf>
    <xf numFmtId="0" fontId="24" fillId="0" borderId="29" xfId="78" applyFont="1" applyBorder="1" applyAlignment="1" applyProtection="1">
      <alignment horizontal="center" vertical="center" wrapText="1"/>
      <protection hidden="1"/>
    </xf>
    <xf numFmtId="0" fontId="39" fillId="0" borderId="50" xfId="78" applyFont="1" applyBorder="1" applyAlignment="1" applyProtection="1">
      <alignment horizontal="center" vertical="center" wrapText="1"/>
      <protection hidden="1"/>
    </xf>
    <xf numFmtId="0" fontId="39" fillId="0" borderId="24" xfId="78" applyFont="1" applyBorder="1" applyAlignment="1" applyProtection="1">
      <alignment horizontal="center" vertical="center" wrapText="1"/>
      <protection hidden="1"/>
    </xf>
    <xf numFmtId="0" fontId="39" fillId="0" borderId="25" xfId="78" applyFont="1" applyBorder="1" applyAlignment="1" applyProtection="1">
      <alignment horizontal="center" vertical="center" wrapText="1"/>
      <protection hidden="1"/>
    </xf>
    <xf numFmtId="0" fontId="34" fillId="0" borderId="50" xfId="0" applyFont="1" applyBorder="1" applyAlignment="1">
      <alignment horizontal="center" vertical="center" wrapText="1"/>
    </xf>
    <xf numFmtId="0" fontId="34" fillId="0" borderId="24" xfId="0" applyFont="1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23" fillId="0" borderId="37" xfId="0" applyFont="1" applyBorder="1" applyAlignment="1">
      <alignment horizontal="center" vertical="center" textRotation="90" wrapText="1"/>
    </xf>
    <xf numFmtId="0" fontId="23" fillId="0" borderId="38" xfId="0" applyFont="1" applyBorder="1" applyAlignment="1">
      <alignment horizontal="center" vertical="center" textRotation="90" wrapText="1"/>
    </xf>
    <xf numFmtId="0" fontId="23" fillId="0" borderId="39" xfId="0" applyFont="1" applyBorder="1" applyAlignment="1">
      <alignment horizontal="center" vertical="center" textRotation="90" wrapText="1"/>
    </xf>
    <xf numFmtId="0" fontId="34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</cellXfs>
  <cellStyles count="100">
    <cellStyle name="Normal" xfId="0"/>
    <cellStyle name="20 % - zvýraznenie1" xfId="15"/>
    <cellStyle name="20 % - zvýraznenie1 2" xfId="16"/>
    <cellStyle name="20 % - zvýraznenie2" xfId="17"/>
    <cellStyle name="20 % - zvýraznenie2 2" xfId="18"/>
    <cellStyle name="20 % - zvýraznenie3" xfId="19"/>
    <cellStyle name="20 % - zvýraznenie3 2" xfId="20"/>
    <cellStyle name="20 % - zvýraznenie4" xfId="21"/>
    <cellStyle name="20 % - zvýraznenie4 2" xfId="22"/>
    <cellStyle name="20 % - zvýraznenie5" xfId="23"/>
    <cellStyle name="20 % - zvýraznenie5 2" xfId="24"/>
    <cellStyle name="20 % - zvýraznenie6" xfId="25"/>
    <cellStyle name="20 % - zvýraznenie6 2" xfId="26"/>
    <cellStyle name="40 % - zvýraznenie1" xfId="27"/>
    <cellStyle name="40 % - zvýraznenie1 2" xfId="28"/>
    <cellStyle name="40 % - zvýraznenie2" xfId="29"/>
    <cellStyle name="40 % - zvýraznenie2 2" xfId="30"/>
    <cellStyle name="40 % - zvýraznenie3" xfId="31"/>
    <cellStyle name="40 % - zvýraznenie3 2" xfId="32"/>
    <cellStyle name="40 % - zvýraznenie4" xfId="33"/>
    <cellStyle name="40 % - zvýraznenie4 2" xfId="34"/>
    <cellStyle name="40 % - zvýraznenie5" xfId="35"/>
    <cellStyle name="40 % - zvýraznenie5 2" xfId="36"/>
    <cellStyle name="40 % - zvýraznenie6" xfId="37"/>
    <cellStyle name="40 % - zvýraznenie6 2" xfId="38"/>
    <cellStyle name="60 % - zvýraznenie1" xfId="39"/>
    <cellStyle name="60 % - zvýraznenie1 2" xfId="40"/>
    <cellStyle name="60 % - zvýraznenie2" xfId="41"/>
    <cellStyle name="60 % - zvýraznenie2 2" xfId="42"/>
    <cellStyle name="60 % - zvýraznenie3" xfId="43"/>
    <cellStyle name="60 % - zvýraznenie3 2" xfId="44"/>
    <cellStyle name="60 % - zvýraznenie4" xfId="45"/>
    <cellStyle name="60 % - zvýraznenie4 2" xfId="46"/>
    <cellStyle name="60 % - zvýraznenie5" xfId="47"/>
    <cellStyle name="60 % - zvýraznenie5 2" xfId="48"/>
    <cellStyle name="60 % - zvýraznenie6" xfId="49"/>
    <cellStyle name="60 % - zvýraznenie6 2" xfId="50"/>
    <cellStyle name="Comma" xfId="51"/>
    <cellStyle name="Comma [0]" xfId="52"/>
    <cellStyle name="Dobrá" xfId="53"/>
    <cellStyle name="Dobrá 2" xfId="54"/>
    <cellStyle name="Hyperlink" xfId="55"/>
    <cellStyle name="Hypertextové prepojenie 2" xfId="56"/>
    <cellStyle name="Hypertextové prepojenie 2 2" xfId="57"/>
    <cellStyle name="Hypertextové prepojenie 3" xfId="58"/>
    <cellStyle name="Kontrolná bunka" xfId="59"/>
    <cellStyle name="Kontrolná bunka 2" xfId="60"/>
    <cellStyle name="Currency" xfId="61"/>
    <cellStyle name="Currency [0]" xfId="62"/>
    <cellStyle name="Nadpis 1" xfId="63"/>
    <cellStyle name="Nadpis 1 2" xfId="64"/>
    <cellStyle name="Nadpis 2" xfId="65"/>
    <cellStyle name="Nadpis 2 2" xfId="66"/>
    <cellStyle name="Nadpis 3" xfId="67"/>
    <cellStyle name="Nadpis 3 2" xfId="68"/>
    <cellStyle name="Nadpis 4" xfId="69"/>
    <cellStyle name="Nadpis 4 2" xfId="70"/>
    <cellStyle name="Neutrálna" xfId="71"/>
    <cellStyle name="Neutrálna 2" xfId="72"/>
    <cellStyle name="Normálna 2" xfId="73"/>
    <cellStyle name="Normálna 3" xfId="74"/>
    <cellStyle name="Normálna 4" xfId="75"/>
    <cellStyle name="Normálna 5" xfId="76"/>
    <cellStyle name="normálne 2" xfId="77"/>
    <cellStyle name="Normálne 3" xfId="78"/>
    <cellStyle name="normálne_!2009 Pohár SPZ CS 100" xfId="79"/>
    <cellStyle name="Percent" xfId="80"/>
    <cellStyle name="Followed Hyperlink" xfId="81"/>
    <cellStyle name="Poznámka" xfId="82"/>
    <cellStyle name="Poznámka 2" xfId="83"/>
    <cellStyle name="Prepojená bunka" xfId="84"/>
    <cellStyle name="Prepojená bunka 2" xfId="85"/>
    <cellStyle name="Spolu" xfId="86"/>
    <cellStyle name="Spolu 2" xfId="87"/>
    <cellStyle name="Text upozornenia" xfId="88"/>
    <cellStyle name="Text upozornenia 2" xfId="89"/>
    <cellStyle name="Titul" xfId="90"/>
    <cellStyle name="Titul 2" xfId="91"/>
    <cellStyle name="Vstup" xfId="92"/>
    <cellStyle name="Vstup 2" xfId="93"/>
    <cellStyle name="Výpočet" xfId="94"/>
    <cellStyle name="Výpočet 2" xfId="95"/>
    <cellStyle name="Výstup" xfId="96"/>
    <cellStyle name="Výstup 2" xfId="97"/>
    <cellStyle name="Vysvetľujúci text" xfId="98"/>
    <cellStyle name="Vysvetľujúci text 2" xfId="99"/>
    <cellStyle name="Zlá" xfId="100"/>
    <cellStyle name="Zlá 2" xfId="101"/>
    <cellStyle name="Zvýraznenie1" xfId="102"/>
    <cellStyle name="Zvýraznenie1 2" xfId="103"/>
    <cellStyle name="Zvýraznenie2" xfId="104"/>
    <cellStyle name="Zvýraznenie2 2" xfId="105"/>
    <cellStyle name="Zvýraznenie3" xfId="106"/>
    <cellStyle name="Zvýraznenie3 2" xfId="107"/>
    <cellStyle name="Zvýraznenie4" xfId="108"/>
    <cellStyle name="Zvýraznenie4 2" xfId="109"/>
    <cellStyle name="Zvýraznenie5" xfId="110"/>
    <cellStyle name="Zvýraznenie5 2" xfId="111"/>
    <cellStyle name="Zvýraznenie6" xfId="112"/>
    <cellStyle name="Zvýraznenie6 2" xfId="113"/>
  </cellStyles>
  <dxfs count="28">
    <dxf>
      <font>
        <b/>
        <i/>
        <color rgb="FF0070C0"/>
      </font>
    </dxf>
    <dxf>
      <font>
        <b/>
        <i/>
        <color rgb="FF00B050"/>
      </font>
    </dxf>
    <dxf>
      <font>
        <b/>
        <i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/>
        <color rgb="FF0070C0"/>
      </font>
    </dxf>
    <dxf>
      <font>
        <b/>
        <i/>
        <color rgb="FF00B050"/>
      </font>
    </dxf>
    <dxf>
      <font>
        <b/>
        <i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/>
        <color rgb="FF0070C0"/>
      </font>
    </dxf>
    <dxf>
      <font>
        <b/>
        <i/>
        <color rgb="FF00B050"/>
      </font>
    </dxf>
    <dxf>
      <font>
        <b/>
        <i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http://www.zeroto60times.com/blog/wp-content/uploads/2013/02/toyota-cars-logo-emblem.jp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http://www.zeroto60times.com/blog/wp-content/uploads/2013/02/toyota-cars-logo-emblem.jpg" TargetMode="External" /><Relationship Id="rId3" Type="http://schemas.openxmlformats.org/officeDocument/2006/relationships/image" Target="../media/image3.pn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png" /><Relationship Id="rId7" Type="http://schemas.openxmlformats.org/officeDocument/2006/relationships/image" Target="../media/image7.jpeg" /><Relationship Id="rId8" Type="http://schemas.openxmlformats.org/officeDocument/2006/relationships/image" Target="../media/image8.png" /><Relationship Id="rId9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628650</xdr:colOff>
      <xdr:row>1</xdr:row>
      <xdr:rowOff>85725</xdr:rowOff>
    </xdr:from>
    <xdr:to>
      <xdr:col>7</xdr:col>
      <xdr:colOff>1285875</xdr:colOff>
      <xdr:row>5</xdr:row>
      <xdr:rowOff>123825</xdr:rowOff>
    </xdr:to>
    <xdr:pic>
      <xdr:nvPicPr>
        <xdr:cNvPr id="1" name="Obrázo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0" y="190500"/>
          <a:ext cx="2162175" cy="2552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466725</xdr:colOff>
      <xdr:row>2</xdr:row>
      <xdr:rowOff>114300</xdr:rowOff>
    </xdr:from>
    <xdr:to>
      <xdr:col>20</xdr:col>
      <xdr:colOff>885825</xdr:colOff>
      <xdr:row>6</xdr:row>
      <xdr:rowOff>161925</xdr:rowOff>
    </xdr:to>
    <xdr:pic>
      <xdr:nvPicPr>
        <xdr:cNvPr id="2" name="irc_mi" descr="http://www.zeroto60times.com/blog/wp-content/uploads/2013/02/toyota-cars-logo-emblem.jpg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11106150" y="847725"/>
          <a:ext cx="0" cy="2105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1352550</xdr:colOff>
      <xdr:row>1</xdr:row>
      <xdr:rowOff>76200</xdr:rowOff>
    </xdr:from>
    <xdr:to>
      <xdr:col>3</xdr:col>
      <xdr:colOff>1447800</xdr:colOff>
      <xdr:row>6</xdr:row>
      <xdr:rowOff>1066800</xdr:rowOff>
    </xdr:to>
    <xdr:pic>
      <xdr:nvPicPr>
        <xdr:cNvPr id="1" name="Obrázo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238125"/>
          <a:ext cx="2152650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466725</xdr:colOff>
      <xdr:row>2</xdr:row>
      <xdr:rowOff>114300</xdr:rowOff>
    </xdr:from>
    <xdr:to>
      <xdr:col>21</xdr:col>
      <xdr:colOff>885825</xdr:colOff>
      <xdr:row>6</xdr:row>
      <xdr:rowOff>438150</xdr:rowOff>
    </xdr:to>
    <xdr:pic>
      <xdr:nvPicPr>
        <xdr:cNvPr id="2" name="irc_mi" descr="http://www.zeroto60times.com/blog/wp-content/uploads/2013/02/toyota-cars-logo-emblem.jpg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14649450" y="590550"/>
          <a:ext cx="2390775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33</xdr:row>
      <xdr:rowOff>66675</xdr:rowOff>
    </xdr:from>
    <xdr:to>
      <xdr:col>2</xdr:col>
      <xdr:colOff>1228725</xdr:colOff>
      <xdr:row>39</xdr:row>
      <xdr:rowOff>123825</xdr:rowOff>
    </xdr:to>
    <xdr:pic>
      <xdr:nvPicPr>
        <xdr:cNvPr id="3" name="Obrázok 2" descr="http://www.m-hunt.sk/templates/m-hunt/images/logo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19225" y="11725275"/>
          <a:ext cx="10096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1905000</xdr:colOff>
      <xdr:row>33</xdr:row>
      <xdr:rowOff>123825</xdr:rowOff>
    </xdr:from>
    <xdr:to>
      <xdr:col>4</xdr:col>
      <xdr:colOff>447675</xdr:colOff>
      <xdr:row>38</xdr:row>
      <xdr:rowOff>9525</xdr:rowOff>
    </xdr:to>
    <xdr:pic>
      <xdr:nvPicPr>
        <xdr:cNvPr id="4" name="Obrázok 4" descr="CZ  logo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105150" y="11782425"/>
          <a:ext cx="25146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390525</xdr:colOff>
      <xdr:row>34</xdr:row>
      <xdr:rowOff>133350</xdr:rowOff>
    </xdr:from>
    <xdr:to>
      <xdr:col>10</xdr:col>
      <xdr:colOff>304800</xdr:colOff>
      <xdr:row>37</xdr:row>
      <xdr:rowOff>114300</xdr:rowOff>
    </xdr:to>
    <xdr:pic>
      <xdr:nvPicPr>
        <xdr:cNvPr id="5" name="Obrázok 5" descr="SB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15050" y="11953875"/>
          <a:ext cx="27241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180975</xdr:colOff>
      <xdr:row>32</xdr:row>
      <xdr:rowOff>19050</xdr:rowOff>
    </xdr:from>
    <xdr:to>
      <xdr:col>14</xdr:col>
      <xdr:colOff>209550</xdr:colOff>
      <xdr:row>39</xdr:row>
      <xdr:rowOff>38100</xdr:rowOff>
    </xdr:to>
    <xdr:pic>
      <xdr:nvPicPr>
        <xdr:cNvPr id="6" name="Obrázok 6" descr="napis_baldovska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277350" y="11487150"/>
          <a:ext cx="1914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66675</xdr:colOff>
      <xdr:row>33</xdr:row>
      <xdr:rowOff>57150</xdr:rowOff>
    </xdr:from>
    <xdr:to>
      <xdr:col>16</xdr:col>
      <xdr:colOff>552450</xdr:colOff>
      <xdr:row>38</xdr:row>
      <xdr:rowOff>95250</xdr:rowOff>
    </xdr:to>
    <xdr:pic>
      <xdr:nvPicPr>
        <xdr:cNvPr id="7" name="Obrázok 7" descr="logoZverex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610975" y="11715750"/>
          <a:ext cx="10477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371475</xdr:colOff>
      <xdr:row>32</xdr:row>
      <xdr:rowOff>142875</xdr:rowOff>
    </xdr:from>
    <xdr:to>
      <xdr:col>20</xdr:col>
      <xdr:colOff>742950</xdr:colOff>
      <xdr:row>37</xdr:row>
      <xdr:rowOff>28575</xdr:rowOff>
    </xdr:to>
    <xdr:pic>
      <xdr:nvPicPr>
        <xdr:cNvPr id="8" name="Obrázok 3" descr="home pag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3039725" y="11610975"/>
          <a:ext cx="26574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1028700</xdr:colOff>
      <xdr:row>33</xdr:row>
      <xdr:rowOff>9525</xdr:rowOff>
    </xdr:from>
    <xdr:to>
      <xdr:col>22</xdr:col>
      <xdr:colOff>819150</xdr:colOff>
      <xdr:row>38</xdr:row>
      <xdr:rowOff>38100</xdr:rowOff>
    </xdr:to>
    <xdr:pic>
      <xdr:nvPicPr>
        <xdr:cNvPr id="9" name="Obrázok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5982950" y="11668125"/>
          <a:ext cx="21240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AB28"/>
  <sheetViews>
    <sheetView tabSelected="1" zoomScale="75" zoomScaleNormal="75" zoomScalePageLayoutView="0" workbookViewId="0" topLeftCell="A1">
      <selection activeCell="A7" sqref="A7"/>
    </sheetView>
  </sheetViews>
  <sheetFormatPr defaultColWidth="9.140625" defaultRowHeight="12.75"/>
  <cols>
    <col min="1" max="1" width="20.00390625" style="7" customWidth="1"/>
    <col min="2" max="2" width="0.85546875" style="2" customWidth="1"/>
    <col min="3" max="3" width="30.8515625" style="9" bestFit="1" customWidth="1"/>
    <col min="4" max="4" width="28.7109375" style="1" bestFit="1" customWidth="1"/>
    <col min="5" max="5" width="19.421875" style="2" customWidth="1"/>
    <col min="6" max="6" width="20.7109375" style="2" customWidth="1"/>
    <col min="7" max="7" width="22.57421875" style="2" customWidth="1"/>
    <col min="8" max="8" width="23.421875" style="2" customWidth="1"/>
    <col min="9" max="11" width="8.421875" style="2" hidden="1" customWidth="1"/>
    <col min="12" max="12" width="11.421875" style="2" hidden="1" customWidth="1"/>
    <col min="13" max="16" width="8.421875" style="2" hidden="1" customWidth="1"/>
    <col min="17" max="18" width="10.140625" style="2" hidden="1" customWidth="1"/>
    <col min="19" max="19" width="11.57421875" style="2" hidden="1" customWidth="1"/>
    <col min="20" max="20" width="18.00390625" style="7" hidden="1" customWidth="1"/>
    <col min="21" max="23" width="17.00390625" style="7" hidden="1" customWidth="1"/>
    <col min="24" max="24" width="16.00390625" style="7" hidden="1" customWidth="1"/>
    <col min="25" max="25" width="15.8515625" style="1" hidden="1" customWidth="1"/>
    <col min="26" max="16384" width="9.140625" style="1" customWidth="1"/>
  </cols>
  <sheetData>
    <row r="1" ht="8.25" customHeight="1"/>
    <row r="2" spans="1:25" s="19" customFormat="1" ht="49.5" customHeight="1">
      <c r="A2" s="108" t="s">
        <v>24</v>
      </c>
      <c r="B2" s="108"/>
      <c r="C2" s="108"/>
      <c r="D2" s="108"/>
      <c r="E2" s="108"/>
      <c r="F2" s="108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</row>
    <row r="3" spans="1:25" ht="49.5" customHeight="1">
      <c r="A3" s="109" t="s">
        <v>100</v>
      </c>
      <c r="B3" s="109"/>
      <c r="C3" s="109"/>
      <c r="D3" s="109"/>
      <c r="E3" s="109"/>
      <c r="F3" s="109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</row>
    <row r="4" spans="1:25" ht="49.5" customHeight="1">
      <c r="A4" s="109" t="s">
        <v>97</v>
      </c>
      <c r="B4" s="109"/>
      <c r="C4" s="109"/>
      <c r="D4" s="109"/>
      <c r="E4" s="109"/>
      <c r="F4" s="109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</row>
    <row r="5" spans="1:27" ht="49.5" customHeight="1">
      <c r="A5" s="110" t="s">
        <v>132</v>
      </c>
      <c r="B5" s="110"/>
      <c r="C5" s="110"/>
      <c r="D5" s="110"/>
      <c r="E5" s="110"/>
      <c r="F5" s="11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AA5"/>
    </row>
    <row r="6" spans="1:25" ht="13.5" customHeight="1">
      <c r="A6" s="109"/>
      <c r="B6" s="109"/>
      <c r="C6" s="109"/>
      <c r="D6" s="109"/>
      <c r="E6" s="109"/>
      <c r="F6" s="109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</row>
    <row r="7" spans="1:25" ht="12.75" customHeight="1" thickBot="1">
      <c r="A7" s="4"/>
      <c r="B7" s="5"/>
      <c r="C7" s="8"/>
      <c r="D7" s="3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4"/>
      <c r="U7" s="4"/>
      <c r="V7" s="4"/>
      <c r="W7" s="4"/>
      <c r="X7" s="4"/>
      <c r="Y7" s="3"/>
    </row>
    <row r="8" spans="1:25" ht="36" customHeight="1">
      <c r="A8" s="116" t="s">
        <v>1</v>
      </c>
      <c r="B8" s="119"/>
      <c r="C8" s="119" t="s">
        <v>33</v>
      </c>
      <c r="D8" s="119" t="s">
        <v>2</v>
      </c>
      <c r="E8" s="111" t="s">
        <v>98</v>
      </c>
      <c r="F8" s="112"/>
      <c r="G8" s="112"/>
      <c r="H8" s="113"/>
      <c r="I8" s="57"/>
      <c r="J8" s="57"/>
      <c r="K8" s="57"/>
      <c r="L8" s="57"/>
      <c r="M8" s="57"/>
      <c r="N8" s="57"/>
      <c r="O8" s="57"/>
      <c r="P8" s="57"/>
      <c r="Q8" s="57"/>
      <c r="R8" s="57"/>
      <c r="S8" s="58"/>
      <c r="T8" s="122" t="s">
        <v>35</v>
      </c>
      <c r="U8" s="125" t="s">
        <v>71</v>
      </c>
      <c r="V8" s="50"/>
      <c r="W8" s="50"/>
      <c r="X8" s="128" t="s">
        <v>73</v>
      </c>
      <c r="Y8" s="128" t="s">
        <v>84</v>
      </c>
    </row>
    <row r="9" spans="1:25" ht="36" customHeight="1">
      <c r="A9" s="117"/>
      <c r="B9" s="120"/>
      <c r="C9" s="120"/>
      <c r="D9" s="120"/>
      <c r="E9" s="66" t="s">
        <v>99</v>
      </c>
      <c r="F9" s="66" t="s">
        <v>101</v>
      </c>
      <c r="G9" s="66"/>
      <c r="H9" s="114" t="s">
        <v>96</v>
      </c>
      <c r="I9" s="131"/>
      <c r="J9" s="131"/>
      <c r="K9" s="132"/>
      <c r="L9" s="133" t="s">
        <v>31</v>
      </c>
      <c r="M9" s="135" t="s">
        <v>63</v>
      </c>
      <c r="N9" s="131"/>
      <c r="O9" s="131"/>
      <c r="P9" s="131"/>
      <c r="Q9" s="131"/>
      <c r="R9" s="132"/>
      <c r="S9" s="133" t="s">
        <v>32</v>
      </c>
      <c r="T9" s="123"/>
      <c r="U9" s="126"/>
      <c r="V9" s="51"/>
      <c r="W9" s="51"/>
      <c r="X9" s="129"/>
      <c r="Y9" s="129"/>
    </row>
    <row r="10" spans="1:25" ht="33" customHeight="1" thickBot="1">
      <c r="A10" s="118"/>
      <c r="B10" s="121"/>
      <c r="C10" s="121"/>
      <c r="D10" s="121"/>
      <c r="E10" s="54">
        <v>41924</v>
      </c>
      <c r="F10" s="54">
        <v>42105</v>
      </c>
      <c r="G10" s="54">
        <v>42141</v>
      </c>
      <c r="H10" s="115"/>
      <c r="I10" s="23" t="s">
        <v>93</v>
      </c>
      <c r="J10" s="21" t="s">
        <v>94</v>
      </c>
      <c r="K10" s="22" t="s">
        <v>83</v>
      </c>
      <c r="L10" s="134"/>
      <c r="M10" s="23" t="s">
        <v>57</v>
      </c>
      <c r="N10" s="21" t="s">
        <v>58</v>
      </c>
      <c r="O10" s="21" t="s">
        <v>59</v>
      </c>
      <c r="P10" s="21" t="s">
        <v>60</v>
      </c>
      <c r="Q10" s="21" t="s">
        <v>38</v>
      </c>
      <c r="R10" s="22" t="s">
        <v>39</v>
      </c>
      <c r="S10" s="134"/>
      <c r="T10" s="124"/>
      <c r="U10" s="127"/>
      <c r="V10" s="52"/>
      <c r="W10" s="52"/>
      <c r="X10" s="130"/>
      <c r="Y10" s="130"/>
    </row>
    <row r="11" spans="1:28" ht="24.75" customHeight="1">
      <c r="A11" s="24" t="s">
        <v>3</v>
      </c>
      <c r="B11" s="25"/>
      <c r="C11" s="26" t="s">
        <v>26</v>
      </c>
      <c r="D11" s="64" t="s">
        <v>5</v>
      </c>
      <c r="E11" s="55">
        <v>92.75</v>
      </c>
      <c r="F11" s="55">
        <v>94.6</v>
      </c>
      <c r="G11" s="55"/>
      <c r="H11" s="65">
        <f aca="true" t="shared" si="0" ref="H11:H26">SUM(E11:G11)</f>
        <v>187.35</v>
      </c>
      <c r="I11" s="61">
        <v>43</v>
      </c>
      <c r="J11" s="25">
        <v>48</v>
      </c>
      <c r="K11" s="25">
        <v>49</v>
      </c>
      <c r="L11" s="28">
        <f aca="true" t="shared" si="1" ref="L11:L26">SUM(E11:K11)</f>
        <v>514.7</v>
      </c>
      <c r="M11" s="25">
        <v>22</v>
      </c>
      <c r="N11" s="25">
        <v>22</v>
      </c>
      <c r="O11" s="25">
        <v>25</v>
      </c>
      <c r="P11" s="25">
        <v>22</v>
      </c>
      <c r="Q11" s="29">
        <f aca="true" t="shared" si="2" ref="Q11:Q26">(M11+N11)*4</f>
        <v>176</v>
      </c>
      <c r="R11" s="29">
        <f aca="true" t="shared" si="3" ref="R11:R26">(O11+P11)*4</f>
        <v>188</v>
      </c>
      <c r="S11" s="28">
        <f aca="true" t="shared" si="4" ref="S11:S26">SUM(Q11:R11)</f>
        <v>364</v>
      </c>
      <c r="T11" s="47">
        <f aca="true" t="shared" si="5" ref="T11:T26">L11+S11</f>
        <v>878.7</v>
      </c>
      <c r="U11" s="48">
        <f aca="true" t="shared" si="6" ref="U11:U27">T11/800</f>
        <v>1.098375</v>
      </c>
      <c r="V11" s="48"/>
      <c r="W11" s="48"/>
      <c r="X11" s="30">
        <f aca="true" t="shared" si="7" ref="X11:X26">J11+K11+N11*4</f>
        <v>185</v>
      </c>
      <c r="Y11" s="30">
        <f aca="true" t="shared" si="8" ref="Y11:Y26">G11+H11+P11*4</f>
        <v>275.35</v>
      </c>
      <c r="Z11" s="14"/>
      <c r="AA11" s="15"/>
      <c r="AB11" s="16"/>
    </row>
    <row r="12" spans="1:28" ht="24.75" customHeight="1">
      <c r="A12" s="31" t="s">
        <v>4</v>
      </c>
      <c r="B12" s="32"/>
      <c r="C12" s="33" t="s">
        <v>47</v>
      </c>
      <c r="D12" s="36" t="s">
        <v>7</v>
      </c>
      <c r="E12" s="56">
        <v>92.5</v>
      </c>
      <c r="F12" s="56">
        <v>89.2</v>
      </c>
      <c r="G12" s="56"/>
      <c r="H12" s="65">
        <f t="shared" si="0"/>
        <v>181.7</v>
      </c>
      <c r="I12" s="62">
        <v>49</v>
      </c>
      <c r="J12" s="32">
        <v>48</v>
      </c>
      <c r="K12" s="32">
        <v>42</v>
      </c>
      <c r="L12" s="35">
        <f t="shared" si="1"/>
        <v>502.4</v>
      </c>
      <c r="M12" s="32">
        <v>24</v>
      </c>
      <c r="N12" s="32">
        <v>21</v>
      </c>
      <c r="O12" s="32">
        <v>25</v>
      </c>
      <c r="P12" s="25">
        <v>22</v>
      </c>
      <c r="Q12" s="29">
        <f t="shared" si="2"/>
        <v>180</v>
      </c>
      <c r="R12" s="29">
        <f t="shared" si="3"/>
        <v>188</v>
      </c>
      <c r="S12" s="35">
        <f t="shared" si="4"/>
        <v>368</v>
      </c>
      <c r="T12" s="47">
        <f t="shared" si="5"/>
        <v>870.4</v>
      </c>
      <c r="U12" s="48">
        <f t="shared" si="6"/>
        <v>1.088</v>
      </c>
      <c r="V12" s="48"/>
      <c r="W12" s="48"/>
      <c r="X12" s="30">
        <f t="shared" si="7"/>
        <v>174</v>
      </c>
      <c r="Y12" s="30">
        <f t="shared" si="8"/>
        <v>269.7</v>
      </c>
      <c r="Z12" s="14"/>
      <c r="AA12" s="15"/>
      <c r="AB12" s="16"/>
    </row>
    <row r="13" spans="1:28" ht="24.75" customHeight="1">
      <c r="A13" s="31" t="s">
        <v>6</v>
      </c>
      <c r="B13" s="32"/>
      <c r="C13" s="33" t="s">
        <v>25</v>
      </c>
      <c r="D13" s="36" t="s">
        <v>14</v>
      </c>
      <c r="E13" s="56">
        <v>91.38</v>
      </c>
      <c r="F13" s="56">
        <v>89.8</v>
      </c>
      <c r="G13" s="56"/>
      <c r="H13" s="65">
        <f t="shared" si="0"/>
        <v>181.18</v>
      </c>
      <c r="I13" s="62">
        <v>48</v>
      </c>
      <c r="J13" s="32">
        <v>46</v>
      </c>
      <c r="K13" s="32">
        <v>39</v>
      </c>
      <c r="L13" s="35">
        <f t="shared" si="1"/>
        <v>495.36</v>
      </c>
      <c r="M13" s="32">
        <v>20</v>
      </c>
      <c r="N13" s="32">
        <v>23</v>
      </c>
      <c r="O13" s="32">
        <v>24</v>
      </c>
      <c r="P13" s="25">
        <v>25</v>
      </c>
      <c r="Q13" s="29">
        <f t="shared" si="2"/>
        <v>172</v>
      </c>
      <c r="R13" s="29">
        <f t="shared" si="3"/>
        <v>196</v>
      </c>
      <c r="S13" s="35">
        <f t="shared" si="4"/>
        <v>368</v>
      </c>
      <c r="T13" s="47">
        <f t="shared" si="5"/>
        <v>863.36</v>
      </c>
      <c r="U13" s="48">
        <f t="shared" si="6"/>
        <v>1.0792</v>
      </c>
      <c r="V13" s="48"/>
      <c r="W13" s="48"/>
      <c r="X13" s="30">
        <f t="shared" si="7"/>
        <v>177</v>
      </c>
      <c r="Y13" s="30">
        <f t="shared" si="8"/>
        <v>281.18</v>
      </c>
      <c r="Z13" s="14"/>
      <c r="AA13" s="15"/>
      <c r="AB13" s="16"/>
    </row>
    <row r="14" spans="1:28" ht="24.75" customHeight="1">
      <c r="A14" s="31" t="s">
        <v>8</v>
      </c>
      <c r="B14" s="32"/>
      <c r="C14" s="33" t="s">
        <v>85</v>
      </c>
      <c r="D14" s="36" t="s">
        <v>12</v>
      </c>
      <c r="E14" s="56">
        <v>91.13</v>
      </c>
      <c r="F14" s="56">
        <v>86.4</v>
      </c>
      <c r="G14" s="56"/>
      <c r="H14" s="65">
        <f t="shared" si="0"/>
        <v>177.53</v>
      </c>
      <c r="I14" s="62">
        <v>50</v>
      </c>
      <c r="J14" s="32">
        <v>41</v>
      </c>
      <c r="K14" s="32">
        <v>39</v>
      </c>
      <c r="L14" s="35">
        <f t="shared" si="1"/>
        <v>485.06</v>
      </c>
      <c r="M14" s="32">
        <v>22</v>
      </c>
      <c r="N14" s="32">
        <v>22</v>
      </c>
      <c r="O14" s="32">
        <v>24</v>
      </c>
      <c r="P14" s="25">
        <v>23</v>
      </c>
      <c r="Q14" s="29">
        <f t="shared" si="2"/>
        <v>176</v>
      </c>
      <c r="R14" s="29">
        <f t="shared" si="3"/>
        <v>188</v>
      </c>
      <c r="S14" s="35">
        <f t="shared" si="4"/>
        <v>364</v>
      </c>
      <c r="T14" s="47">
        <f t="shared" si="5"/>
        <v>849.06</v>
      </c>
      <c r="U14" s="48">
        <f t="shared" si="6"/>
        <v>1.0613249999999999</v>
      </c>
      <c r="V14" s="48"/>
      <c r="W14" s="48"/>
      <c r="X14" s="30">
        <f t="shared" si="7"/>
        <v>168</v>
      </c>
      <c r="Y14" s="30">
        <f t="shared" si="8"/>
        <v>269.53</v>
      </c>
      <c r="Z14" s="14"/>
      <c r="AA14" s="15"/>
      <c r="AB14" s="16"/>
    </row>
    <row r="15" spans="1:28" ht="24.75" customHeight="1">
      <c r="A15" s="31" t="s">
        <v>9</v>
      </c>
      <c r="B15" s="32"/>
      <c r="C15" s="33" t="s">
        <v>40</v>
      </c>
      <c r="D15" s="36" t="s">
        <v>42</v>
      </c>
      <c r="E15" s="56">
        <v>88</v>
      </c>
      <c r="F15" s="56">
        <v>88.4</v>
      </c>
      <c r="G15" s="56"/>
      <c r="H15" s="65">
        <f t="shared" si="0"/>
        <v>176.4</v>
      </c>
      <c r="I15" s="62">
        <v>49</v>
      </c>
      <c r="J15" s="32">
        <v>47</v>
      </c>
      <c r="K15" s="32">
        <v>48</v>
      </c>
      <c r="L15" s="35">
        <f t="shared" si="1"/>
        <v>496.8</v>
      </c>
      <c r="M15" s="32">
        <v>21</v>
      </c>
      <c r="N15" s="32">
        <v>20</v>
      </c>
      <c r="O15" s="32">
        <v>25</v>
      </c>
      <c r="P15" s="25">
        <v>21</v>
      </c>
      <c r="Q15" s="29">
        <f t="shared" si="2"/>
        <v>164</v>
      </c>
      <c r="R15" s="29">
        <f t="shared" si="3"/>
        <v>184</v>
      </c>
      <c r="S15" s="35">
        <f t="shared" si="4"/>
        <v>348</v>
      </c>
      <c r="T15" s="47">
        <f t="shared" si="5"/>
        <v>844.8</v>
      </c>
      <c r="U15" s="48">
        <f t="shared" si="6"/>
        <v>1.056</v>
      </c>
      <c r="V15" s="48"/>
      <c r="W15" s="48"/>
      <c r="X15" s="30">
        <f t="shared" si="7"/>
        <v>175</v>
      </c>
      <c r="Y15" s="30">
        <f t="shared" si="8"/>
        <v>260.4</v>
      </c>
      <c r="Z15" s="14"/>
      <c r="AA15" s="15"/>
      <c r="AB15" s="16"/>
    </row>
    <row r="16" spans="1:28" ht="24.75" customHeight="1">
      <c r="A16" s="31" t="s">
        <v>10</v>
      </c>
      <c r="B16" s="32"/>
      <c r="C16" s="33" t="s">
        <v>41</v>
      </c>
      <c r="D16" s="36" t="s">
        <v>43</v>
      </c>
      <c r="E16" s="56">
        <v>89.38</v>
      </c>
      <c r="F16" s="56">
        <v>84.6</v>
      </c>
      <c r="G16" s="56"/>
      <c r="H16" s="65">
        <f t="shared" si="0"/>
        <v>173.98</v>
      </c>
      <c r="I16" s="62">
        <v>48</v>
      </c>
      <c r="J16" s="32">
        <v>50</v>
      </c>
      <c r="K16" s="32">
        <v>47</v>
      </c>
      <c r="L16" s="35">
        <f t="shared" si="1"/>
        <v>492.96</v>
      </c>
      <c r="M16" s="32">
        <v>20</v>
      </c>
      <c r="N16" s="32">
        <v>18</v>
      </c>
      <c r="O16" s="32">
        <v>25</v>
      </c>
      <c r="P16" s="25">
        <v>22</v>
      </c>
      <c r="Q16" s="29">
        <f t="shared" si="2"/>
        <v>152</v>
      </c>
      <c r="R16" s="29">
        <f t="shared" si="3"/>
        <v>188</v>
      </c>
      <c r="S16" s="35">
        <f t="shared" si="4"/>
        <v>340</v>
      </c>
      <c r="T16" s="47">
        <f t="shared" si="5"/>
        <v>832.96</v>
      </c>
      <c r="U16" s="48">
        <f t="shared" si="6"/>
        <v>1.0412000000000001</v>
      </c>
      <c r="V16" s="48"/>
      <c r="W16" s="48"/>
      <c r="X16" s="30">
        <f t="shared" si="7"/>
        <v>169</v>
      </c>
      <c r="Y16" s="30">
        <f t="shared" si="8"/>
        <v>261.98</v>
      </c>
      <c r="Z16" s="14"/>
      <c r="AA16" s="15"/>
      <c r="AB16" s="16"/>
    </row>
    <row r="17" spans="1:28" ht="24.75" customHeight="1">
      <c r="A17" s="31" t="s">
        <v>11</v>
      </c>
      <c r="B17" s="32"/>
      <c r="C17" s="33" t="s">
        <v>45</v>
      </c>
      <c r="D17" s="36" t="s">
        <v>46</v>
      </c>
      <c r="E17" s="56">
        <v>86.13</v>
      </c>
      <c r="F17" s="56">
        <v>86.2</v>
      </c>
      <c r="G17" s="56"/>
      <c r="H17" s="65">
        <f t="shared" si="0"/>
        <v>172.32999999999998</v>
      </c>
      <c r="I17" s="62">
        <v>47</v>
      </c>
      <c r="J17" s="32">
        <v>50</v>
      </c>
      <c r="K17" s="32">
        <v>46</v>
      </c>
      <c r="L17" s="35">
        <f t="shared" si="1"/>
        <v>487.65999999999997</v>
      </c>
      <c r="M17" s="32">
        <v>21</v>
      </c>
      <c r="N17" s="32">
        <v>21</v>
      </c>
      <c r="O17" s="32">
        <v>23</v>
      </c>
      <c r="P17" s="25">
        <v>20</v>
      </c>
      <c r="Q17" s="29">
        <f t="shared" si="2"/>
        <v>168</v>
      </c>
      <c r="R17" s="29">
        <f t="shared" si="3"/>
        <v>172</v>
      </c>
      <c r="S17" s="35">
        <f t="shared" si="4"/>
        <v>340</v>
      </c>
      <c r="T17" s="47">
        <f t="shared" si="5"/>
        <v>827.66</v>
      </c>
      <c r="U17" s="48">
        <f t="shared" si="6"/>
        <v>1.034575</v>
      </c>
      <c r="V17" s="48"/>
      <c r="W17" s="48"/>
      <c r="X17" s="30">
        <f t="shared" si="7"/>
        <v>180</v>
      </c>
      <c r="Y17" s="30">
        <f t="shared" si="8"/>
        <v>252.32999999999998</v>
      </c>
      <c r="Z17" s="14"/>
      <c r="AA17" s="15"/>
      <c r="AB17" s="16"/>
    </row>
    <row r="18" spans="1:28" ht="24.75" customHeight="1">
      <c r="A18" s="31" t="s">
        <v>13</v>
      </c>
      <c r="B18" s="32"/>
      <c r="C18" s="33" t="s">
        <v>48</v>
      </c>
      <c r="D18" s="36" t="s">
        <v>49</v>
      </c>
      <c r="E18" s="56">
        <v>83.25</v>
      </c>
      <c r="F18" s="56">
        <v>82.6</v>
      </c>
      <c r="G18" s="56"/>
      <c r="H18" s="65">
        <f t="shared" si="0"/>
        <v>165.85</v>
      </c>
      <c r="I18" s="62">
        <v>39</v>
      </c>
      <c r="J18" s="32">
        <v>49</v>
      </c>
      <c r="K18" s="32">
        <v>45</v>
      </c>
      <c r="L18" s="35">
        <f t="shared" si="1"/>
        <v>464.7</v>
      </c>
      <c r="M18" s="32">
        <v>20</v>
      </c>
      <c r="N18" s="32">
        <v>18</v>
      </c>
      <c r="O18" s="32">
        <v>23</v>
      </c>
      <c r="P18" s="25">
        <v>23</v>
      </c>
      <c r="Q18" s="29">
        <f t="shared" si="2"/>
        <v>152</v>
      </c>
      <c r="R18" s="29">
        <f t="shared" si="3"/>
        <v>184</v>
      </c>
      <c r="S18" s="35">
        <f t="shared" si="4"/>
        <v>336</v>
      </c>
      <c r="T18" s="47">
        <f t="shared" si="5"/>
        <v>800.7</v>
      </c>
      <c r="U18" s="48">
        <f t="shared" si="6"/>
        <v>1.000875</v>
      </c>
      <c r="V18" s="48"/>
      <c r="W18" s="48"/>
      <c r="X18" s="30">
        <f t="shared" si="7"/>
        <v>166</v>
      </c>
      <c r="Y18" s="30">
        <f t="shared" si="8"/>
        <v>257.85</v>
      </c>
      <c r="Z18" s="14"/>
      <c r="AA18" s="15"/>
      <c r="AB18" s="16"/>
    </row>
    <row r="19" spans="1:28" ht="24.75" customHeight="1">
      <c r="A19" s="31" t="s">
        <v>15</v>
      </c>
      <c r="B19" s="32"/>
      <c r="C19" s="33" t="s">
        <v>50</v>
      </c>
      <c r="D19" s="36" t="s">
        <v>80</v>
      </c>
      <c r="E19" s="56">
        <v>87.25</v>
      </c>
      <c r="F19" s="56">
        <v>78.6</v>
      </c>
      <c r="G19" s="56"/>
      <c r="H19" s="65">
        <f t="shared" si="0"/>
        <v>165.85</v>
      </c>
      <c r="I19" s="62">
        <v>39</v>
      </c>
      <c r="J19" s="32">
        <v>47</v>
      </c>
      <c r="K19" s="32">
        <v>39</v>
      </c>
      <c r="L19" s="35">
        <f t="shared" si="1"/>
        <v>456.7</v>
      </c>
      <c r="M19" s="32">
        <v>20</v>
      </c>
      <c r="N19" s="32">
        <v>22</v>
      </c>
      <c r="O19" s="32">
        <v>21</v>
      </c>
      <c r="P19" s="25">
        <v>22</v>
      </c>
      <c r="Q19" s="29">
        <f t="shared" si="2"/>
        <v>168</v>
      </c>
      <c r="R19" s="29">
        <f t="shared" si="3"/>
        <v>172</v>
      </c>
      <c r="S19" s="35">
        <f t="shared" si="4"/>
        <v>340</v>
      </c>
      <c r="T19" s="47">
        <f t="shared" si="5"/>
        <v>796.7</v>
      </c>
      <c r="U19" s="48">
        <f t="shared" si="6"/>
        <v>0.9958750000000001</v>
      </c>
      <c r="V19" s="48"/>
      <c r="W19" s="48"/>
      <c r="X19" s="30">
        <f t="shared" si="7"/>
        <v>174</v>
      </c>
      <c r="Y19" s="30">
        <f t="shared" si="8"/>
        <v>253.85</v>
      </c>
      <c r="Z19" s="14"/>
      <c r="AA19" s="15"/>
      <c r="AB19" s="16"/>
    </row>
    <row r="20" spans="1:28" ht="24.75" customHeight="1">
      <c r="A20" s="31" t="s">
        <v>16</v>
      </c>
      <c r="B20" s="32"/>
      <c r="C20" s="33" t="s">
        <v>51</v>
      </c>
      <c r="D20" s="36" t="s">
        <v>80</v>
      </c>
      <c r="E20" s="56">
        <v>83.88</v>
      </c>
      <c r="F20" s="56">
        <v>79.2</v>
      </c>
      <c r="G20" s="56"/>
      <c r="H20" s="65">
        <f t="shared" si="0"/>
        <v>163.07999999999998</v>
      </c>
      <c r="I20" s="62">
        <v>20</v>
      </c>
      <c r="J20" s="32">
        <v>49</v>
      </c>
      <c r="K20" s="32">
        <v>46</v>
      </c>
      <c r="L20" s="35">
        <f t="shared" si="1"/>
        <v>441.15999999999997</v>
      </c>
      <c r="M20" s="32">
        <v>17</v>
      </c>
      <c r="N20" s="32">
        <v>22</v>
      </c>
      <c r="O20" s="32">
        <v>22</v>
      </c>
      <c r="P20" s="25">
        <v>22</v>
      </c>
      <c r="Q20" s="29">
        <f t="shared" si="2"/>
        <v>156</v>
      </c>
      <c r="R20" s="29">
        <f t="shared" si="3"/>
        <v>176</v>
      </c>
      <c r="S20" s="35">
        <f t="shared" si="4"/>
        <v>332</v>
      </c>
      <c r="T20" s="47">
        <f t="shared" si="5"/>
        <v>773.16</v>
      </c>
      <c r="U20" s="48">
        <f t="shared" si="6"/>
        <v>0.9664499999999999</v>
      </c>
      <c r="V20" s="48"/>
      <c r="W20" s="48"/>
      <c r="X20" s="30">
        <f t="shared" si="7"/>
        <v>183</v>
      </c>
      <c r="Y20" s="30">
        <f t="shared" si="8"/>
        <v>251.07999999999998</v>
      </c>
      <c r="Z20" s="14"/>
      <c r="AA20" s="15"/>
      <c r="AB20" s="16"/>
    </row>
    <row r="21" spans="1:28" ht="24.75" customHeight="1">
      <c r="A21" s="31" t="s">
        <v>17</v>
      </c>
      <c r="B21" s="32"/>
      <c r="C21" s="33" t="s">
        <v>44</v>
      </c>
      <c r="D21" s="36" t="s">
        <v>0</v>
      </c>
      <c r="E21" s="56">
        <v>90.38</v>
      </c>
      <c r="F21" s="56"/>
      <c r="G21" s="56"/>
      <c r="H21" s="65">
        <f t="shared" si="0"/>
        <v>90.38</v>
      </c>
      <c r="I21" s="62">
        <v>31</v>
      </c>
      <c r="J21" s="32">
        <v>39</v>
      </c>
      <c r="K21" s="32">
        <v>45</v>
      </c>
      <c r="L21" s="35">
        <f t="shared" si="1"/>
        <v>295.76</v>
      </c>
      <c r="M21" s="32">
        <v>21</v>
      </c>
      <c r="N21" s="32">
        <v>17</v>
      </c>
      <c r="O21" s="32">
        <v>23</v>
      </c>
      <c r="P21" s="25">
        <v>22</v>
      </c>
      <c r="Q21" s="29">
        <f t="shared" si="2"/>
        <v>152</v>
      </c>
      <c r="R21" s="29">
        <f t="shared" si="3"/>
        <v>180</v>
      </c>
      <c r="S21" s="35">
        <f t="shared" si="4"/>
        <v>332</v>
      </c>
      <c r="T21" s="47">
        <f t="shared" si="5"/>
        <v>627.76</v>
      </c>
      <c r="U21" s="48">
        <f t="shared" si="6"/>
        <v>0.7847</v>
      </c>
      <c r="V21" s="48"/>
      <c r="W21" s="48"/>
      <c r="X21" s="30">
        <f t="shared" si="7"/>
        <v>152</v>
      </c>
      <c r="Y21" s="30">
        <f t="shared" si="8"/>
        <v>178.38</v>
      </c>
      <c r="Z21" s="14"/>
      <c r="AA21" s="15"/>
      <c r="AB21" s="16"/>
    </row>
    <row r="22" spans="1:28" ht="24.75" customHeight="1">
      <c r="A22" s="31" t="s">
        <v>20</v>
      </c>
      <c r="B22" s="32"/>
      <c r="C22" s="33" t="s">
        <v>18</v>
      </c>
      <c r="D22" s="36" t="s">
        <v>19</v>
      </c>
      <c r="E22" s="56">
        <v>89.5</v>
      </c>
      <c r="F22" s="56"/>
      <c r="G22" s="56"/>
      <c r="H22" s="65">
        <f t="shared" si="0"/>
        <v>89.5</v>
      </c>
      <c r="I22" s="62">
        <v>42</v>
      </c>
      <c r="J22" s="32">
        <v>41</v>
      </c>
      <c r="K22" s="32">
        <v>22</v>
      </c>
      <c r="L22" s="35">
        <f t="shared" si="1"/>
        <v>284</v>
      </c>
      <c r="M22" s="32">
        <v>20</v>
      </c>
      <c r="N22" s="32">
        <v>20</v>
      </c>
      <c r="O22" s="32">
        <v>20</v>
      </c>
      <c r="P22" s="25">
        <v>21</v>
      </c>
      <c r="Q22" s="29">
        <f t="shared" si="2"/>
        <v>160</v>
      </c>
      <c r="R22" s="29">
        <f t="shared" si="3"/>
        <v>164</v>
      </c>
      <c r="S22" s="35">
        <f t="shared" si="4"/>
        <v>324</v>
      </c>
      <c r="T22" s="47">
        <f t="shared" si="5"/>
        <v>608</v>
      </c>
      <c r="U22" s="48">
        <f t="shared" si="6"/>
        <v>0.76</v>
      </c>
      <c r="V22" s="48"/>
      <c r="W22" s="48"/>
      <c r="X22" s="30">
        <f t="shared" si="7"/>
        <v>143</v>
      </c>
      <c r="Y22" s="30">
        <f t="shared" si="8"/>
        <v>173.5</v>
      </c>
      <c r="Z22" s="14"/>
      <c r="AA22" s="15"/>
      <c r="AB22" s="16"/>
    </row>
    <row r="23" spans="1:28" ht="24.75" customHeight="1">
      <c r="A23" s="31" t="s">
        <v>21</v>
      </c>
      <c r="B23" s="32"/>
      <c r="C23" s="33" t="s">
        <v>78</v>
      </c>
      <c r="D23" s="36" t="s">
        <v>77</v>
      </c>
      <c r="E23" s="56">
        <v>83.88</v>
      </c>
      <c r="F23" s="56"/>
      <c r="G23" s="56"/>
      <c r="H23" s="65">
        <f t="shared" si="0"/>
        <v>83.88</v>
      </c>
      <c r="I23" s="62">
        <v>50</v>
      </c>
      <c r="J23" s="32">
        <v>49</v>
      </c>
      <c r="K23" s="32">
        <v>45</v>
      </c>
      <c r="L23" s="35">
        <f t="shared" si="1"/>
        <v>311.76</v>
      </c>
      <c r="M23" s="32">
        <v>18</v>
      </c>
      <c r="N23" s="32">
        <v>14</v>
      </c>
      <c r="O23" s="32">
        <v>19</v>
      </c>
      <c r="P23" s="25">
        <v>18</v>
      </c>
      <c r="Q23" s="29">
        <f t="shared" si="2"/>
        <v>128</v>
      </c>
      <c r="R23" s="29">
        <f t="shared" si="3"/>
        <v>148</v>
      </c>
      <c r="S23" s="35">
        <f t="shared" si="4"/>
        <v>276</v>
      </c>
      <c r="T23" s="47">
        <f t="shared" si="5"/>
        <v>587.76</v>
      </c>
      <c r="U23" s="48">
        <f t="shared" si="6"/>
        <v>0.7347</v>
      </c>
      <c r="V23" s="48"/>
      <c r="W23" s="48"/>
      <c r="X23" s="30">
        <f t="shared" si="7"/>
        <v>150</v>
      </c>
      <c r="Y23" s="30">
        <f t="shared" si="8"/>
        <v>155.88</v>
      </c>
      <c r="Z23" s="14"/>
      <c r="AA23" s="15"/>
      <c r="AB23" s="16"/>
    </row>
    <row r="24" spans="1:28" ht="24.75" customHeight="1">
      <c r="A24" s="31" t="s">
        <v>52</v>
      </c>
      <c r="B24" s="32"/>
      <c r="C24" s="33" t="s">
        <v>79</v>
      </c>
      <c r="D24" s="36" t="s">
        <v>5</v>
      </c>
      <c r="E24" s="56">
        <v>82.5</v>
      </c>
      <c r="F24" s="56"/>
      <c r="G24" s="56"/>
      <c r="H24" s="65">
        <f t="shared" si="0"/>
        <v>82.5</v>
      </c>
      <c r="I24" s="62">
        <v>42</v>
      </c>
      <c r="J24" s="32">
        <v>37</v>
      </c>
      <c r="K24" s="32">
        <v>26</v>
      </c>
      <c r="L24" s="35">
        <f t="shared" si="1"/>
        <v>270</v>
      </c>
      <c r="M24" s="32">
        <v>20</v>
      </c>
      <c r="N24" s="32">
        <v>21</v>
      </c>
      <c r="O24" s="32">
        <v>24</v>
      </c>
      <c r="P24" s="25">
        <v>23</v>
      </c>
      <c r="Q24" s="29">
        <f t="shared" si="2"/>
        <v>164</v>
      </c>
      <c r="R24" s="29">
        <f t="shared" si="3"/>
        <v>188</v>
      </c>
      <c r="S24" s="35">
        <f t="shared" si="4"/>
        <v>352</v>
      </c>
      <c r="T24" s="47">
        <f t="shared" si="5"/>
        <v>622</v>
      </c>
      <c r="U24" s="48">
        <f t="shared" si="6"/>
        <v>0.7775</v>
      </c>
      <c r="V24" s="48"/>
      <c r="W24" s="48"/>
      <c r="X24" s="30">
        <f t="shared" si="7"/>
        <v>147</v>
      </c>
      <c r="Y24" s="30">
        <f t="shared" si="8"/>
        <v>174.5</v>
      </c>
      <c r="Z24" s="14"/>
      <c r="AA24" s="15"/>
      <c r="AB24" s="16"/>
    </row>
    <row r="25" spans="1:28" ht="24.75" customHeight="1">
      <c r="A25" s="31" t="s">
        <v>53</v>
      </c>
      <c r="B25" s="32"/>
      <c r="C25" s="33" t="s">
        <v>102</v>
      </c>
      <c r="D25" s="36" t="s">
        <v>7</v>
      </c>
      <c r="E25" s="56"/>
      <c r="F25" s="32">
        <v>77.2</v>
      </c>
      <c r="G25" s="32"/>
      <c r="H25" s="65">
        <f t="shared" si="0"/>
        <v>77.2</v>
      </c>
      <c r="I25" s="62">
        <v>28</v>
      </c>
      <c r="J25" s="32">
        <v>35</v>
      </c>
      <c r="K25" s="32">
        <v>41</v>
      </c>
      <c r="L25" s="35">
        <f t="shared" si="1"/>
        <v>258.4</v>
      </c>
      <c r="M25" s="32">
        <v>15</v>
      </c>
      <c r="N25" s="32">
        <v>20</v>
      </c>
      <c r="O25" s="32">
        <v>21</v>
      </c>
      <c r="P25" s="25">
        <v>16</v>
      </c>
      <c r="Q25" s="29">
        <f t="shared" si="2"/>
        <v>140</v>
      </c>
      <c r="R25" s="29">
        <f t="shared" si="3"/>
        <v>148</v>
      </c>
      <c r="S25" s="35">
        <f t="shared" si="4"/>
        <v>288</v>
      </c>
      <c r="T25" s="47">
        <f t="shared" si="5"/>
        <v>546.4</v>
      </c>
      <c r="U25" s="48">
        <f t="shared" si="6"/>
        <v>0.6829999999999999</v>
      </c>
      <c r="V25" s="48"/>
      <c r="W25" s="48"/>
      <c r="X25" s="30">
        <f t="shared" si="7"/>
        <v>156</v>
      </c>
      <c r="Y25" s="30">
        <f t="shared" si="8"/>
        <v>141.2</v>
      </c>
      <c r="Z25" s="14"/>
      <c r="AA25" s="15"/>
      <c r="AB25" s="16"/>
    </row>
    <row r="26" spans="1:28" ht="24.75" customHeight="1" thickBot="1">
      <c r="A26" s="31" t="s">
        <v>54</v>
      </c>
      <c r="B26" s="32"/>
      <c r="C26" s="33" t="s">
        <v>76</v>
      </c>
      <c r="D26" s="36" t="s">
        <v>77</v>
      </c>
      <c r="E26" s="56">
        <v>70.88</v>
      </c>
      <c r="F26" s="56"/>
      <c r="G26" s="56"/>
      <c r="H26" s="65">
        <f t="shared" si="0"/>
        <v>70.88</v>
      </c>
      <c r="I26" s="62">
        <v>11</v>
      </c>
      <c r="J26" s="32">
        <v>9</v>
      </c>
      <c r="K26" s="32">
        <v>23</v>
      </c>
      <c r="L26" s="35">
        <f t="shared" si="1"/>
        <v>184.76</v>
      </c>
      <c r="M26" s="32">
        <v>19</v>
      </c>
      <c r="N26" s="32">
        <v>12</v>
      </c>
      <c r="O26" s="32">
        <v>22</v>
      </c>
      <c r="P26" s="25">
        <v>19</v>
      </c>
      <c r="Q26" s="29">
        <f t="shared" si="2"/>
        <v>124</v>
      </c>
      <c r="R26" s="29">
        <f t="shared" si="3"/>
        <v>164</v>
      </c>
      <c r="S26" s="35">
        <f t="shared" si="4"/>
        <v>288</v>
      </c>
      <c r="T26" s="47">
        <f t="shared" si="5"/>
        <v>472.76</v>
      </c>
      <c r="U26" s="48">
        <f t="shared" si="6"/>
        <v>0.59095</v>
      </c>
      <c r="V26" s="48"/>
      <c r="W26" s="48"/>
      <c r="X26" s="30">
        <f t="shared" si="7"/>
        <v>80</v>
      </c>
      <c r="Y26" s="30">
        <f t="shared" si="8"/>
        <v>146.88</v>
      </c>
      <c r="Z26" s="14"/>
      <c r="AA26" s="15"/>
      <c r="AB26" s="16"/>
    </row>
    <row r="27" spans="1:26" ht="9" customHeight="1" thickBot="1">
      <c r="A27" s="105"/>
      <c r="B27" s="106"/>
      <c r="C27" s="106"/>
      <c r="D27" s="107"/>
      <c r="E27" s="46"/>
      <c r="F27" s="46"/>
      <c r="G27" s="46"/>
      <c r="H27" s="37"/>
      <c r="I27" s="63">
        <f aca="true" t="shared" si="9" ref="I27:T27">AVERAGE(I11:I26)</f>
        <v>39.75</v>
      </c>
      <c r="J27" s="46">
        <f t="shared" si="9"/>
        <v>42.8125</v>
      </c>
      <c r="K27" s="46">
        <f t="shared" si="9"/>
        <v>40.125</v>
      </c>
      <c r="L27" s="46">
        <f t="shared" si="9"/>
        <v>402.63625</v>
      </c>
      <c r="M27" s="46">
        <f t="shared" si="9"/>
        <v>20</v>
      </c>
      <c r="N27" s="46">
        <f t="shared" si="9"/>
        <v>19.5625</v>
      </c>
      <c r="O27" s="46">
        <f t="shared" si="9"/>
        <v>22.875</v>
      </c>
      <c r="P27" s="46">
        <f t="shared" si="9"/>
        <v>21.3125</v>
      </c>
      <c r="Q27" s="46">
        <f t="shared" si="9"/>
        <v>158.25</v>
      </c>
      <c r="R27" s="46">
        <f t="shared" si="9"/>
        <v>176.75</v>
      </c>
      <c r="S27" s="46">
        <f t="shared" si="9"/>
        <v>335</v>
      </c>
      <c r="T27" s="46">
        <f t="shared" si="9"/>
        <v>737.63625</v>
      </c>
      <c r="U27" s="49">
        <f t="shared" si="6"/>
        <v>0.9220453125</v>
      </c>
      <c r="V27" s="53"/>
      <c r="W27" s="53"/>
      <c r="X27" s="37">
        <f>AVERAGE(X11:X26)</f>
        <v>161.1875</v>
      </c>
      <c r="Y27" s="37">
        <f>AVERAGE(Y11:Y26)</f>
        <v>225.22437499999998</v>
      </c>
      <c r="Z27" s="14"/>
    </row>
    <row r="28" spans="1:25" ht="24.75" customHeight="1">
      <c r="A28" s="4"/>
      <c r="B28" s="5"/>
      <c r="C28" s="8"/>
      <c r="D28" s="3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4"/>
      <c r="U28" s="4"/>
      <c r="V28" s="4"/>
      <c r="W28" s="4"/>
      <c r="X28" s="4"/>
      <c r="Y28" s="3"/>
    </row>
  </sheetData>
  <sheetProtection password="EECD" sheet="1"/>
  <mergeCells count="20">
    <mergeCell ref="C8:C10"/>
    <mergeCell ref="D8:D10"/>
    <mergeCell ref="T8:T10"/>
    <mergeCell ref="U8:U10"/>
    <mergeCell ref="X8:X10"/>
    <mergeCell ref="Y8:Y10"/>
    <mergeCell ref="I9:K9"/>
    <mergeCell ref="L9:L10"/>
    <mergeCell ref="M9:R9"/>
    <mergeCell ref="S9:S10"/>
    <mergeCell ref="A27:D27"/>
    <mergeCell ref="A2:F2"/>
    <mergeCell ref="A3:F3"/>
    <mergeCell ref="A4:F4"/>
    <mergeCell ref="A5:F5"/>
    <mergeCell ref="A6:F6"/>
    <mergeCell ref="E8:H8"/>
    <mergeCell ref="H9:H10"/>
    <mergeCell ref="A8:A10"/>
    <mergeCell ref="B8:B10"/>
  </mergeCells>
  <conditionalFormatting sqref="E11:K26">
    <cfRule type="cellIs" priority="10" dxfId="7" operator="equal" stopIfTrue="1">
      <formula>50</formula>
    </cfRule>
  </conditionalFormatting>
  <conditionalFormatting sqref="L11:S26">
    <cfRule type="cellIs" priority="9" dxfId="7" operator="equal" stopIfTrue="1">
      <formula>25</formula>
    </cfRule>
  </conditionalFormatting>
  <conditionalFormatting sqref="E11:K26">
    <cfRule type="cellIs" priority="6" dxfId="4" operator="equal" stopIfTrue="1">
      <formula>48</formula>
    </cfRule>
    <cfRule type="cellIs" priority="7" dxfId="3" operator="equal" stopIfTrue="1">
      <formula>49</formula>
    </cfRule>
  </conditionalFormatting>
  <conditionalFormatting sqref="M11:P26">
    <cfRule type="cellIs" priority="4" dxfId="4" operator="equal" stopIfTrue="1">
      <formula>23</formula>
    </cfRule>
    <cfRule type="cellIs" priority="5" dxfId="3" operator="equal" stopIfTrue="1">
      <formula>24</formula>
    </cfRule>
  </conditionalFormatting>
  <conditionalFormatting sqref="Q11:R26">
    <cfRule type="cellIs" priority="1" dxfId="2" operator="equal" stopIfTrue="1">
      <formula>100</formula>
    </cfRule>
    <cfRule type="cellIs" priority="2" dxfId="1" operator="equal" stopIfTrue="1">
      <formula>96</formula>
    </cfRule>
    <cfRule type="cellIs" priority="3" dxfId="0" operator="equal" stopIfTrue="1">
      <formula>92</formula>
    </cfRule>
  </conditionalFormatting>
  <printOptions horizontalCentered="1" verticalCentered="1"/>
  <pageMargins left="0.3937007874015748" right="0.3937007874015748" top="0" bottom="0" header="0" footer="0"/>
  <pageSetup fitToHeight="1" fitToWidth="1" horizontalDpi="600" verticalDpi="600" orientation="landscape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U26"/>
  <sheetViews>
    <sheetView zoomScale="80" zoomScaleNormal="80" zoomScalePageLayoutView="0" workbookViewId="0" topLeftCell="A1">
      <selection activeCell="D24" sqref="D24:F24"/>
    </sheetView>
  </sheetViews>
  <sheetFormatPr defaultColWidth="9.140625" defaultRowHeight="12.75"/>
  <cols>
    <col min="1" max="1" width="9.8515625" style="7" customWidth="1"/>
    <col min="2" max="2" width="8.8515625" style="2" customWidth="1"/>
    <col min="3" max="3" width="26.140625" style="9" bestFit="1" customWidth="1"/>
    <col min="4" max="4" width="12.57421875" style="1" customWidth="1"/>
    <col min="5" max="9" width="10.7109375" style="2" customWidth="1"/>
    <col min="10" max="10" width="11.7109375" style="2" customWidth="1"/>
    <col min="11" max="11" width="10.00390625" style="2" customWidth="1"/>
    <col min="12" max="14" width="10.421875" style="2" customWidth="1"/>
    <col min="15" max="15" width="11.8515625" style="2" customWidth="1"/>
    <col min="16" max="16" width="16.57421875" style="7" bestFit="1" customWidth="1"/>
    <col min="17" max="17" width="15.00390625" style="7" customWidth="1"/>
    <col min="18" max="18" width="17.57421875" style="1" customWidth="1"/>
    <col min="19" max="16384" width="9.140625" style="1" customWidth="1"/>
  </cols>
  <sheetData>
    <row r="1" spans="1:18" ht="24.75" customHeight="1">
      <c r="A1" s="152" t="s">
        <v>24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</row>
    <row r="2" spans="1:18" ht="24.75" customHeight="1">
      <c r="A2" s="152" t="s">
        <v>103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</row>
    <row r="3" spans="1:18" ht="24.75" customHeight="1">
      <c r="A3" s="152" t="s">
        <v>70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</row>
    <row r="4" spans="1:20" ht="24.75" customHeight="1">
      <c r="A4" s="152" t="s">
        <v>104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T4" s="67"/>
    </row>
    <row r="5" spans="1:18" ht="24.75" customHeight="1">
      <c r="A5" s="152" t="s">
        <v>105</v>
      </c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</row>
    <row r="6" spans="1:18" ht="29.25" customHeight="1" thickBot="1">
      <c r="A6" s="68"/>
      <c r="B6" s="69"/>
      <c r="C6" s="70"/>
      <c r="D6" s="71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8"/>
      <c r="Q6" s="68"/>
      <c r="R6" s="71"/>
    </row>
    <row r="7" spans="1:18" ht="36" customHeight="1">
      <c r="A7" s="153" t="s">
        <v>1</v>
      </c>
      <c r="B7" s="156" t="s">
        <v>22</v>
      </c>
      <c r="C7" s="156" t="s">
        <v>106</v>
      </c>
      <c r="D7" s="156" t="s">
        <v>2</v>
      </c>
      <c r="E7" s="159" t="s">
        <v>34</v>
      </c>
      <c r="F7" s="160"/>
      <c r="G7" s="160"/>
      <c r="H7" s="160"/>
      <c r="I7" s="160"/>
      <c r="J7" s="160"/>
      <c r="K7" s="160"/>
      <c r="L7" s="160"/>
      <c r="M7" s="160"/>
      <c r="N7" s="160"/>
      <c r="O7" s="161"/>
      <c r="P7" s="138" t="s">
        <v>35</v>
      </c>
      <c r="Q7" s="141" t="s">
        <v>71</v>
      </c>
      <c r="R7" s="144" t="s">
        <v>107</v>
      </c>
    </row>
    <row r="8" spans="1:18" ht="36" customHeight="1">
      <c r="A8" s="154"/>
      <c r="B8" s="157"/>
      <c r="C8" s="157"/>
      <c r="D8" s="157"/>
      <c r="E8" s="147" t="s">
        <v>65</v>
      </c>
      <c r="F8" s="148"/>
      <c r="G8" s="148"/>
      <c r="H8" s="148"/>
      <c r="I8" s="149"/>
      <c r="J8" s="150" t="s">
        <v>31</v>
      </c>
      <c r="K8" s="147" t="s">
        <v>63</v>
      </c>
      <c r="L8" s="148"/>
      <c r="M8" s="148"/>
      <c r="N8" s="149"/>
      <c r="O8" s="150" t="s">
        <v>32</v>
      </c>
      <c r="P8" s="139"/>
      <c r="Q8" s="142"/>
      <c r="R8" s="145"/>
    </row>
    <row r="9" spans="1:18" ht="51" customHeight="1" thickBot="1">
      <c r="A9" s="155"/>
      <c r="B9" s="158"/>
      <c r="C9" s="158"/>
      <c r="D9" s="158"/>
      <c r="E9" s="72" t="s">
        <v>27</v>
      </c>
      <c r="F9" s="72" t="s">
        <v>28</v>
      </c>
      <c r="G9" s="72" t="s">
        <v>29</v>
      </c>
      <c r="H9" s="72" t="s">
        <v>56</v>
      </c>
      <c r="I9" s="73" t="s">
        <v>37</v>
      </c>
      <c r="J9" s="151"/>
      <c r="K9" s="74" t="s">
        <v>66</v>
      </c>
      <c r="L9" s="72" t="s">
        <v>67</v>
      </c>
      <c r="M9" s="72" t="s">
        <v>68</v>
      </c>
      <c r="N9" s="73" t="s">
        <v>69</v>
      </c>
      <c r="O9" s="151"/>
      <c r="P9" s="140"/>
      <c r="Q9" s="143"/>
      <c r="R9" s="146"/>
    </row>
    <row r="10" spans="1:21" ht="24.75" customHeight="1">
      <c r="A10" s="93" t="s">
        <v>3</v>
      </c>
      <c r="B10" s="94">
        <v>8</v>
      </c>
      <c r="C10" s="79" t="s">
        <v>108</v>
      </c>
      <c r="D10" s="80" t="s">
        <v>109</v>
      </c>
      <c r="E10" s="81">
        <v>50</v>
      </c>
      <c r="F10" s="81">
        <v>50</v>
      </c>
      <c r="G10" s="81">
        <v>49</v>
      </c>
      <c r="H10" s="81">
        <v>49</v>
      </c>
      <c r="I10" s="81">
        <v>46</v>
      </c>
      <c r="J10" s="82">
        <f aca="true" t="shared" si="0" ref="J10:J22">SUM(E10:I10)</f>
        <v>244</v>
      </c>
      <c r="K10" s="81">
        <v>22</v>
      </c>
      <c r="L10" s="81">
        <v>24</v>
      </c>
      <c r="M10" s="83">
        <f aca="true" t="shared" si="1" ref="M10:N22">K10*5</f>
        <v>110</v>
      </c>
      <c r="N10" s="83">
        <f t="shared" si="1"/>
        <v>120</v>
      </c>
      <c r="O10" s="82">
        <f aca="true" t="shared" si="2" ref="O10:O22">SUM(M10:N10)</f>
        <v>230</v>
      </c>
      <c r="P10" s="99">
        <f aca="true" t="shared" si="3" ref="P10:P22">J10+O10</f>
        <v>474</v>
      </c>
      <c r="Q10" s="100">
        <f aca="true" t="shared" si="4" ref="Q10:Q22">P10/500</f>
        <v>0.948</v>
      </c>
      <c r="R10" s="101">
        <f aca="true" t="shared" si="5" ref="R10:R22">I10+K10*2</f>
        <v>90</v>
      </c>
      <c r="S10" s="14"/>
      <c r="T10" s="15"/>
      <c r="U10" s="16"/>
    </row>
    <row r="11" spans="1:21" ht="24.75" customHeight="1">
      <c r="A11" s="95" t="s">
        <v>4</v>
      </c>
      <c r="B11" s="96">
        <v>12</v>
      </c>
      <c r="C11" s="84" t="s">
        <v>110</v>
      </c>
      <c r="D11" s="85" t="s">
        <v>111</v>
      </c>
      <c r="E11" s="86">
        <v>47</v>
      </c>
      <c r="F11" s="86">
        <v>48</v>
      </c>
      <c r="G11" s="86">
        <v>50</v>
      </c>
      <c r="H11" s="86">
        <v>35</v>
      </c>
      <c r="I11" s="86">
        <v>48</v>
      </c>
      <c r="J11" s="87">
        <f t="shared" si="0"/>
        <v>228</v>
      </c>
      <c r="K11" s="86">
        <v>24</v>
      </c>
      <c r="L11" s="86">
        <v>25</v>
      </c>
      <c r="M11" s="83">
        <f t="shared" si="1"/>
        <v>120</v>
      </c>
      <c r="N11" s="83">
        <f t="shared" si="1"/>
        <v>125</v>
      </c>
      <c r="O11" s="87">
        <f t="shared" si="2"/>
        <v>245</v>
      </c>
      <c r="P11" s="99">
        <f t="shared" si="3"/>
        <v>473</v>
      </c>
      <c r="Q11" s="100">
        <f t="shared" si="4"/>
        <v>0.946</v>
      </c>
      <c r="R11" s="101">
        <f t="shared" si="5"/>
        <v>96</v>
      </c>
      <c r="S11" s="14"/>
      <c r="T11" s="15"/>
      <c r="U11" s="16"/>
    </row>
    <row r="12" spans="1:21" ht="24.75" customHeight="1">
      <c r="A12" s="95" t="s">
        <v>6</v>
      </c>
      <c r="B12" s="96">
        <v>11</v>
      </c>
      <c r="C12" s="84" t="s">
        <v>112</v>
      </c>
      <c r="D12" s="85" t="s">
        <v>113</v>
      </c>
      <c r="E12" s="86">
        <v>49</v>
      </c>
      <c r="F12" s="86">
        <v>41</v>
      </c>
      <c r="G12" s="86">
        <v>50</v>
      </c>
      <c r="H12" s="86">
        <v>48</v>
      </c>
      <c r="I12" s="86">
        <v>36</v>
      </c>
      <c r="J12" s="87">
        <f t="shared" si="0"/>
        <v>224</v>
      </c>
      <c r="K12" s="86">
        <v>21</v>
      </c>
      <c r="L12" s="86">
        <v>24</v>
      </c>
      <c r="M12" s="83">
        <f t="shared" si="1"/>
        <v>105</v>
      </c>
      <c r="N12" s="83">
        <f t="shared" si="1"/>
        <v>120</v>
      </c>
      <c r="O12" s="87">
        <f t="shared" si="2"/>
        <v>225</v>
      </c>
      <c r="P12" s="99">
        <f>J12+O12</f>
        <v>449</v>
      </c>
      <c r="Q12" s="100">
        <f t="shared" si="4"/>
        <v>0.898</v>
      </c>
      <c r="R12" s="101">
        <f t="shared" si="5"/>
        <v>78</v>
      </c>
      <c r="S12" s="14"/>
      <c r="T12" s="15"/>
      <c r="U12" s="16"/>
    </row>
    <row r="13" spans="1:21" ht="24.75" customHeight="1">
      <c r="A13" s="95" t="s">
        <v>8</v>
      </c>
      <c r="B13" s="96">
        <v>6</v>
      </c>
      <c r="C13" s="84" t="s">
        <v>114</v>
      </c>
      <c r="D13" s="85" t="s">
        <v>115</v>
      </c>
      <c r="E13" s="86">
        <v>47</v>
      </c>
      <c r="F13" s="86">
        <v>50</v>
      </c>
      <c r="G13" s="86">
        <v>45</v>
      </c>
      <c r="H13" s="86">
        <v>48</v>
      </c>
      <c r="I13" s="86">
        <v>46</v>
      </c>
      <c r="J13" s="87">
        <f t="shared" si="0"/>
        <v>236</v>
      </c>
      <c r="K13" s="86">
        <v>19</v>
      </c>
      <c r="L13" s="86">
        <v>23</v>
      </c>
      <c r="M13" s="83">
        <f t="shared" si="1"/>
        <v>95</v>
      </c>
      <c r="N13" s="83">
        <f t="shared" si="1"/>
        <v>115</v>
      </c>
      <c r="O13" s="87">
        <f t="shared" si="2"/>
        <v>210</v>
      </c>
      <c r="P13" s="99">
        <f t="shared" si="3"/>
        <v>446</v>
      </c>
      <c r="Q13" s="100">
        <f t="shared" si="4"/>
        <v>0.892</v>
      </c>
      <c r="R13" s="101">
        <f t="shared" si="5"/>
        <v>84</v>
      </c>
      <c r="S13" s="14"/>
      <c r="T13" s="15"/>
      <c r="U13" s="16"/>
    </row>
    <row r="14" spans="1:21" ht="24.75" customHeight="1">
      <c r="A14" s="95" t="s">
        <v>9</v>
      </c>
      <c r="B14" s="96">
        <v>13</v>
      </c>
      <c r="C14" s="84" t="s">
        <v>116</v>
      </c>
      <c r="D14" s="85" t="s">
        <v>117</v>
      </c>
      <c r="E14" s="86">
        <v>50</v>
      </c>
      <c r="F14" s="86">
        <v>49</v>
      </c>
      <c r="G14" s="86">
        <v>46</v>
      </c>
      <c r="H14" s="86">
        <v>44</v>
      </c>
      <c r="I14" s="86">
        <v>43</v>
      </c>
      <c r="J14" s="87">
        <f>SUM(E14:I14)</f>
        <v>232</v>
      </c>
      <c r="K14" s="86">
        <v>18</v>
      </c>
      <c r="L14" s="86">
        <v>24</v>
      </c>
      <c r="M14" s="83">
        <f t="shared" si="1"/>
        <v>90</v>
      </c>
      <c r="N14" s="83">
        <f t="shared" si="1"/>
        <v>120</v>
      </c>
      <c r="O14" s="87">
        <f t="shared" si="2"/>
        <v>210</v>
      </c>
      <c r="P14" s="99">
        <f t="shared" si="3"/>
        <v>442</v>
      </c>
      <c r="Q14" s="100">
        <f t="shared" si="4"/>
        <v>0.884</v>
      </c>
      <c r="R14" s="101">
        <f t="shared" si="5"/>
        <v>79</v>
      </c>
      <c r="S14" s="14"/>
      <c r="T14" s="15"/>
      <c r="U14" s="16"/>
    </row>
    <row r="15" spans="1:21" ht="24.75" customHeight="1">
      <c r="A15" s="95" t="s">
        <v>10</v>
      </c>
      <c r="B15" s="96">
        <v>3</v>
      </c>
      <c r="C15" s="84" t="s">
        <v>118</v>
      </c>
      <c r="D15" s="85" t="s">
        <v>119</v>
      </c>
      <c r="E15" s="86">
        <v>49</v>
      </c>
      <c r="F15" s="86">
        <v>46</v>
      </c>
      <c r="G15" s="86">
        <v>47</v>
      </c>
      <c r="H15" s="86">
        <v>38</v>
      </c>
      <c r="I15" s="86">
        <v>47</v>
      </c>
      <c r="J15" s="87">
        <f t="shared" si="0"/>
        <v>227</v>
      </c>
      <c r="K15" s="86">
        <v>20</v>
      </c>
      <c r="L15" s="86">
        <v>21</v>
      </c>
      <c r="M15" s="83">
        <f t="shared" si="1"/>
        <v>100</v>
      </c>
      <c r="N15" s="83">
        <f t="shared" si="1"/>
        <v>105</v>
      </c>
      <c r="O15" s="87">
        <f>SUM(M15:N15)</f>
        <v>205</v>
      </c>
      <c r="P15" s="99">
        <f>J15+O15</f>
        <v>432</v>
      </c>
      <c r="Q15" s="100">
        <f>P15/500</f>
        <v>0.864</v>
      </c>
      <c r="R15" s="101">
        <f t="shared" si="5"/>
        <v>87</v>
      </c>
      <c r="S15" s="14"/>
      <c r="T15" s="15"/>
      <c r="U15" s="16"/>
    </row>
    <row r="16" spans="1:21" ht="24.75" customHeight="1">
      <c r="A16" s="95" t="s">
        <v>11</v>
      </c>
      <c r="B16" s="96">
        <v>5</v>
      </c>
      <c r="C16" s="84" t="s">
        <v>120</v>
      </c>
      <c r="D16" s="85" t="s">
        <v>121</v>
      </c>
      <c r="E16" s="86">
        <v>48</v>
      </c>
      <c r="F16" s="86">
        <v>49</v>
      </c>
      <c r="G16" s="86">
        <v>47</v>
      </c>
      <c r="H16" s="86">
        <v>48</v>
      </c>
      <c r="I16" s="86">
        <v>44</v>
      </c>
      <c r="J16" s="87">
        <f t="shared" si="0"/>
        <v>236</v>
      </c>
      <c r="K16" s="86">
        <v>17</v>
      </c>
      <c r="L16" s="86">
        <v>22</v>
      </c>
      <c r="M16" s="83">
        <f t="shared" si="1"/>
        <v>85</v>
      </c>
      <c r="N16" s="83">
        <f t="shared" si="1"/>
        <v>110</v>
      </c>
      <c r="O16" s="87">
        <f>SUM(M16:N16)</f>
        <v>195</v>
      </c>
      <c r="P16" s="99">
        <f>J16+O16</f>
        <v>431</v>
      </c>
      <c r="Q16" s="100">
        <f>P16/500</f>
        <v>0.862</v>
      </c>
      <c r="R16" s="101">
        <f t="shared" si="5"/>
        <v>78</v>
      </c>
      <c r="S16" s="14"/>
      <c r="T16" s="15"/>
      <c r="U16" s="16"/>
    </row>
    <row r="17" spans="1:21" ht="24.75" customHeight="1">
      <c r="A17" s="95" t="s">
        <v>13</v>
      </c>
      <c r="B17" s="96">
        <v>9</v>
      </c>
      <c r="C17" s="84" t="s">
        <v>122</v>
      </c>
      <c r="D17" s="85" t="s">
        <v>109</v>
      </c>
      <c r="E17" s="86">
        <v>49</v>
      </c>
      <c r="F17" s="86">
        <v>49</v>
      </c>
      <c r="G17" s="86">
        <v>47</v>
      </c>
      <c r="H17" s="86">
        <v>48</v>
      </c>
      <c r="I17" s="86">
        <v>47</v>
      </c>
      <c r="J17" s="87">
        <f t="shared" si="0"/>
        <v>240</v>
      </c>
      <c r="K17" s="86">
        <v>16</v>
      </c>
      <c r="L17" s="86">
        <v>22</v>
      </c>
      <c r="M17" s="83">
        <f t="shared" si="1"/>
        <v>80</v>
      </c>
      <c r="N17" s="83">
        <f t="shared" si="1"/>
        <v>110</v>
      </c>
      <c r="O17" s="87">
        <f t="shared" si="2"/>
        <v>190</v>
      </c>
      <c r="P17" s="99">
        <f t="shared" si="3"/>
        <v>430</v>
      </c>
      <c r="Q17" s="100">
        <f t="shared" si="4"/>
        <v>0.86</v>
      </c>
      <c r="R17" s="101">
        <f t="shared" si="5"/>
        <v>79</v>
      </c>
      <c r="S17" s="14"/>
      <c r="T17" s="15"/>
      <c r="U17" s="16"/>
    </row>
    <row r="18" spans="1:21" ht="24.75" customHeight="1">
      <c r="A18" s="95" t="s">
        <v>15</v>
      </c>
      <c r="B18" s="96">
        <v>10</v>
      </c>
      <c r="C18" s="84" t="s">
        <v>123</v>
      </c>
      <c r="D18" s="85" t="s">
        <v>124</v>
      </c>
      <c r="E18" s="86">
        <v>49</v>
      </c>
      <c r="F18" s="86">
        <v>31</v>
      </c>
      <c r="G18" s="86">
        <v>48</v>
      </c>
      <c r="H18" s="86">
        <v>42</v>
      </c>
      <c r="I18" s="86">
        <v>43</v>
      </c>
      <c r="J18" s="87">
        <f t="shared" si="0"/>
        <v>213</v>
      </c>
      <c r="K18" s="86">
        <v>20</v>
      </c>
      <c r="L18" s="86">
        <v>22</v>
      </c>
      <c r="M18" s="83">
        <f t="shared" si="1"/>
        <v>100</v>
      </c>
      <c r="N18" s="83">
        <f t="shared" si="1"/>
        <v>110</v>
      </c>
      <c r="O18" s="87">
        <f t="shared" si="2"/>
        <v>210</v>
      </c>
      <c r="P18" s="99">
        <f t="shared" si="3"/>
        <v>423</v>
      </c>
      <c r="Q18" s="100">
        <f t="shared" si="4"/>
        <v>0.846</v>
      </c>
      <c r="R18" s="101">
        <f t="shared" si="5"/>
        <v>83</v>
      </c>
      <c r="S18" s="14"/>
      <c r="T18" s="15"/>
      <c r="U18" s="16"/>
    </row>
    <row r="19" spans="1:21" ht="24.75" customHeight="1">
      <c r="A19" s="95" t="s">
        <v>16</v>
      </c>
      <c r="B19" s="96">
        <v>4</v>
      </c>
      <c r="C19" s="84" t="s">
        <v>125</v>
      </c>
      <c r="D19" s="85" t="s">
        <v>126</v>
      </c>
      <c r="E19" s="86">
        <v>49</v>
      </c>
      <c r="F19" s="86">
        <v>49</v>
      </c>
      <c r="G19" s="86">
        <v>48</v>
      </c>
      <c r="H19" s="86">
        <v>41</v>
      </c>
      <c r="I19" s="86">
        <v>41</v>
      </c>
      <c r="J19" s="87">
        <f t="shared" si="0"/>
        <v>228</v>
      </c>
      <c r="K19" s="86">
        <v>17</v>
      </c>
      <c r="L19" s="86">
        <v>20</v>
      </c>
      <c r="M19" s="83">
        <f t="shared" si="1"/>
        <v>85</v>
      </c>
      <c r="N19" s="83">
        <f t="shared" si="1"/>
        <v>100</v>
      </c>
      <c r="O19" s="87">
        <f>SUM(M19:N19)</f>
        <v>185</v>
      </c>
      <c r="P19" s="99">
        <f>J19+O19</f>
        <v>413</v>
      </c>
      <c r="Q19" s="100">
        <f>P19/500</f>
        <v>0.826</v>
      </c>
      <c r="R19" s="101">
        <f t="shared" si="5"/>
        <v>75</v>
      </c>
      <c r="S19" s="14"/>
      <c r="T19" s="15"/>
      <c r="U19" s="16"/>
    </row>
    <row r="20" spans="1:21" ht="24.75" customHeight="1">
      <c r="A20" s="95" t="s">
        <v>17</v>
      </c>
      <c r="B20" s="96">
        <v>2</v>
      </c>
      <c r="C20" s="84" t="s">
        <v>127</v>
      </c>
      <c r="D20" s="85" t="s">
        <v>128</v>
      </c>
      <c r="E20" s="86">
        <v>49</v>
      </c>
      <c r="F20" s="86">
        <v>48</v>
      </c>
      <c r="G20" s="86">
        <v>38</v>
      </c>
      <c r="H20" s="86">
        <v>47</v>
      </c>
      <c r="I20" s="86">
        <v>39</v>
      </c>
      <c r="J20" s="87">
        <f t="shared" si="0"/>
        <v>221</v>
      </c>
      <c r="K20" s="86">
        <v>19</v>
      </c>
      <c r="L20" s="86">
        <v>16</v>
      </c>
      <c r="M20" s="83">
        <f t="shared" si="1"/>
        <v>95</v>
      </c>
      <c r="N20" s="83">
        <f t="shared" si="1"/>
        <v>80</v>
      </c>
      <c r="O20" s="87">
        <f>SUM(M20:N20)</f>
        <v>175</v>
      </c>
      <c r="P20" s="99">
        <f>J20+O20</f>
        <v>396</v>
      </c>
      <c r="Q20" s="100">
        <f>P20/500</f>
        <v>0.792</v>
      </c>
      <c r="R20" s="101">
        <f>I20+K20*2</f>
        <v>77</v>
      </c>
      <c r="S20" s="14"/>
      <c r="T20" s="15"/>
      <c r="U20" s="16"/>
    </row>
    <row r="21" spans="1:21" ht="24.75" customHeight="1">
      <c r="A21" s="95" t="s">
        <v>20</v>
      </c>
      <c r="B21" s="96">
        <v>1</v>
      </c>
      <c r="C21" s="84" t="s">
        <v>129</v>
      </c>
      <c r="D21" s="85" t="s">
        <v>128</v>
      </c>
      <c r="E21" s="86">
        <v>43</v>
      </c>
      <c r="F21" s="86">
        <v>45</v>
      </c>
      <c r="G21" s="86">
        <v>47</v>
      </c>
      <c r="H21" s="86">
        <v>46</v>
      </c>
      <c r="I21" s="86">
        <v>32</v>
      </c>
      <c r="J21" s="87">
        <f t="shared" si="0"/>
        <v>213</v>
      </c>
      <c r="K21" s="86">
        <v>20</v>
      </c>
      <c r="L21" s="86">
        <v>16</v>
      </c>
      <c r="M21" s="83">
        <f t="shared" si="1"/>
        <v>100</v>
      </c>
      <c r="N21" s="83">
        <f t="shared" si="1"/>
        <v>80</v>
      </c>
      <c r="O21" s="87">
        <f>SUM(M21:N21)</f>
        <v>180</v>
      </c>
      <c r="P21" s="99">
        <f>J21+O21</f>
        <v>393</v>
      </c>
      <c r="Q21" s="100">
        <f>P21/500</f>
        <v>0.786</v>
      </c>
      <c r="R21" s="101">
        <f>I21+K21*2</f>
        <v>72</v>
      </c>
      <c r="S21" s="14"/>
      <c r="T21" s="15"/>
      <c r="U21" s="16"/>
    </row>
    <row r="22" spans="1:21" ht="24.75" customHeight="1" thickBot="1">
      <c r="A22" s="97" t="s">
        <v>21</v>
      </c>
      <c r="B22" s="98">
        <v>7</v>
      </c>
      <c r="C22" s="88" t="s">
        <v>130</v>
      </c>
      <c r="D22" s="89" t="s">
        <v>115</v>
      </c>
      <c r="E22" s="90">
        <v>45</v>
      </c>
      <c r="F22" s="90">
        <v>40</v>
      </c>
      <c r="G22" s="90">
        <v>34</v>
      </c>
      <c r="H22" s="90">
        <v>44</v>
      </c>
      <c r="I22" s="90">
        <v>33</v>
      </c>
      <c r="J22" s="91">
        <f t="shared" si="0"/>
        <v>196</v>
      </c>
      <c r="K22" s="90">
        <v>17</v>
      </c>
      <c r="L22" s="90">
        <v>21</v>
      </c>
      <c r="M22" s="92">
        <f t="shared" si="1"/>
        <v>85</v>
      </c>
      <c r="N22" s="92">
        <f t="shared" si="1"/>
        <v>105</v>
      </c>
      <c r="O22" s="91">
        <f t="shared" si="2"/>
        <v>190</v>
      </c>
      <c r="P22" s="102">
        <f t="shared" si="3"/>
        <v>386</v>
      </c>
      <c r="Q22" s="103">
        <f t="shared" si="4"/>
        <v>0.772</v>
      </c>
      <c r="R22" s="104">
        <f t="shared" si="5"/>
        <v>67</v>
      </c>
      <c r="S22" s="14"/>
      <c r="T22" s="15"/>
      <c r="U22" s="16"/>
    </row>
    <row r="23" spans="1:18" ht="24.75" customHeight="1">
      <c r="A23" s="68"/>
      <c r="B23" s="69"/>
      <c r="C23" s="70"/>
      <c r="D23" s="71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8"/>
      <c r="Q23" s="68"/>
      <c r="R23" s="71"/>
    </row>
    <row r="24" spans="1:18" ht="24.75" customHeight="1">
      <c r="A24" s="136" t="s">
        <v>23</v>
      </c>
      <c r="B24" s="136"/>
      <c r="C24" s="136"/>
      <c r="D24" s="137" t="s">
        <v>131</v>
      </c>
      <c r="E24" s="137"/>
      <c r="F24" s="137"/>
      <c r="G24" s="75"/>
      <c r="H24" s="76"/>
      <c r="I24" s="69"/>
      <c r="J24" s="77"/>
      <c r="K24" s="76"/>
      <c r="L24" s="76"/>
      <c r="M24" s="69"/>
      <c r="N24" s="69"/>
      <c r="O24" s="77"/>
      <c r="P24" s="78"/>
      <c r="Q24" s="68"/>
      <c r="R24" s="67"/>
    </row>
    <row r="25" spans="2:7" ht="15">
      <c r="B25" s="6"/>
      <c r="G25" s="75"/>
    </row>
    <row r="26" ht="15">
      <c r="G26" s="75"/>
    </row>
  </sheetData>
  <sheetProtection password="EECD" sheet="1" insertRows="0" deleteRows="0" sort="0"/>
  <mergeCells count="19">
    <mergeCell ref="A1:R1"/>
    <mergeCell ref="A2:R2"/>
    <mergeCell ref="A3:R3"/>
    <mergeCell ref="A4:R4"/>
    <mergeCell ref="A5:R5"/>
    <mergeCell ref="A7:A9"/>
    <mergeCell ref="B7:B9"/>
    <mergeCell ref="C7:C9"/>
    <mergeCell ref="D7:D9"/>
    <mergeCell ref="E7:O7"/>
    <mergeCell ref="A24:C24"/>
    <mergeCell ref="D24:F24"/>
    <mergeCell ref="P7:P9"/>
    <mergeCell ref="Q7:Q9"/>
    <mergeCell ref="R7:R9"/>
    <mergeCell ref="E8:I8"/>
    <mergeCell ref="J8:J9"/>
    <mergeCell ref="K8:N8"/>
    <mergeCell ref="O8:O9"/>
  </mergeCells>
  <conditionalFormatting sqref="E10:I22 G24:G26">
    <cfRule type="cellIs" priority="9" dxfId="7" operator="equal" stopIfTrue="1">
      <formula>50</formula>
    </cfRule>
  </conditionalFormatting>
  <conditionalFormatting sqref="J10:L22 O10:O22">
    <cfRule type="cellIs" priority="8" dxfId="7" operator="equal" stopIfTrue="1">
      <formula>25</formula>
    </cfRule>
  </conditionalFormatting>
  <conditionalFormatting sqref="E10:I22">
    <cfRule type="cellIs" priority="6" dxfId="4" operator="equal" stopIfTrue="1">
      <formula>48</formula>
    </cfRule>
    <cfRule type="cellIs" priority="7" dxfId="3" operator="equal" stopIfTrue="1">
      <formula>49</formula>
    </cfRule>
  </conditionalFormatting>
  <conditionalFormatting sqref="K10:L22">
    <cfRule type="cellIs" priority="4" dxfId="4" operator="equal" stopIfTrue="1">
      <formula>23</formula>
    </cfRule>
    <cfRule type="cellIs" priority="5" dxfId="3" operator="equal" stopIfTrue="1">
      <formula>24</formula>
    </cfRule>
  </conditionalFormatting>
  <conditionalFormatting sqref="M10:N22">
    <cfRule type="cellIs" priority="1" dxfId="2" operator="equal" stopIfTrue="1">
      <formula>125</formula>
    </cfRule>
    <cfRule type="cellIs" priority="2" dxfId="1" operator="equal" stopIfTrue="1">
      <formula>120</formula>
    </cfRule>
    <cfRule type="cellIs" priority="3" dxfId="0" operator="equal" stopIfTrue="1">
      <formula>115</formula>
    </cfRule>
  </conditionalFormatting>
  <printOptions horizontalCentered="1" verticalCentered="1"/>
  <pageMargins left="0.3937007874015748" right="0.3937007874015748" top="0" bottom="0" header="0" footer="0"/>
  <pageSetup fitToHeight="5" horizontalDpi="300" verticalDpi="3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AA43"/>
  <sheetViews>
    <sheetView zoomScale="70" zoomScaleNormal="70" zoomScalePageLayoutView="0" workbookViewId="0" topLeftCell="A2">
      <selection activeCell="N29" sqref="N29:R29"/>
    </sheetView>
  </sheetViews>
  <sheetFormatPr defaultColWidth="9.140625" defaultRowHeight="12.75"/>
  <cols>
    <col min="1" max="1" width="10.140625" style="7" customWidth="1"/>
    <col min="2" max="2" width="7.8515625" style="2" customWidth="1"/>
    <col min="3" max="3" width="30.8515625" style="9" bestFit="1" customWidth="1"/>
    <col min="4" max="4" width="28.7109375" style="1" bestFit="1" customWidth="1"/>
    <col min="5" max="5" width="8.28125" style="2" customWidth="1"/>
    <col min="6" max="7" width="8.421875" style="2" bestFit="1" customWidth="1"/>
    <col min="8" max="9" width="8.421875" style="2" customWidth="1"/>
    <col min="10" max="12" width="8.421875" style="2" bestFit="1" customWidth="1"/>
    <col min="13" max="13" width="11.421875" style="2" customWidth="1"/>
    <col min="14" max="17" width="8.421875" style="2" bestFit="1" customWidth="1"/>
    <col min="18" max="18" width="11.57421875" style="2" customWidth="1"/>
    <col min="19" max="19" width="11.140625" style="2" customWidth="1"/>
    <col min="20" max="20" width="11.57421875" style="2" customWidth="1"/>
    <col min="21" max="21" width="18.00390625" style="7" customWidth="1"/>
    <col min="22" max="22" width="17.00390625" style="7" customWidth="1"/>
    <col min="23" max="23" width="16.00390625" style="7" customWidth="1"/>
    <col min="24" max="24" width="15.8515625" style="1" customWidth="1"/>
    <col min="25" max="16384" width="9.140625" style="1" customWidth="1"/>
  </cols>
  <sheetData>
    <row r="2" spans="1:24" s="19" customFormat="1" ht="24.75" customHeight="1">
      <c r="A2" s="108" t="s">
        <v>24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</row>
    <row r="3" spans="1:24" ht="24.75" customHeight="1">
      <c r="A3" s="109" t="s">
        <v>64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</row>
    <row r="4" spans="1:24" ht="24.75" customHeight="1">
      <c r="A4" s="109" t="s">
        <v>55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</row>
    <row r="5" spans="1:26" ht="24.75" customHeight="1">
      <c r="A5" s="109" t="s">
        <v>36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Z5"/>
    </row>
    <row r="6" spans="1:24" ht="24.75" customHeight="1">
      <c r="A6" s="109" t="s">
        <v>72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</row>
    <row r="7" spans="1:24" ht="100.5" customHeight="1" thickBot="1">
      <c r="A7" s="4"/>
      <c r="B7" s="5"/>
      <c r="C7" s="8"/>
      <c r="D7" s="3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4"/>
      <c r="V7" s="4"/>
      <c r="W7" s="4"/>
      <c r="X7" s="3"/>
    </row>
    <row r="8" spans="1:24" ht="36" customHeight="1">
      <c r="A8" s="165" t="s">
        <v>1</v>
      </c>
      <c r="B8" s="119" t="s">
        <v>22</v>
      </c>
      <c r="C8" s="119" t="s">
        <v>33</v>
      </c>
      <c r="D8" s="119" t="s">
        <v>2</v>
      </c>
      <c r="E8" s="162" t="s">
        <v>34</v>
      </c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163"/>
      <c r="S8" s="163"/>
      <c r="T8" s="164"/>
      <c r="U8" s="122" t="s">
        <v>35</v>
      </c>
      <c r="V8" s="125" t="s">
        <v>71</v>
      </c>
      <c r="W8" s="128" t="s">
        <v>73</v>
      </c>
      <c r="X8" s="128" t="s">
        <v>84</v>
      </c>
    </row>
    <row r="9" spans="1:24" ht="36" customHeight="1">
      <c r="A9" s="166"/>
      <c r="B9" s="120"/>
      <c r="C9" s="120"/>
      <c r="D9" s="120"/>
      <c r="E9" s="135" t="s">
        <v>61</v>
      </c>
      <c r="F9" s="131"/>
      <c r="G9" s="131"/>
      <c r="H9" s="132"/>
      <c r="I9" s="135" t="s">
        <v>62</v>
      </c>
      <c r="J9" s="131"/>
      <c r="K9" s="131"/>
      <c r="L9" s="132"/>
      <c r="M9" s="133" t="s">
        <v>31</v>
      </c>
      <c r="N9" s="135" t="s">
        <v>63</v>
      </c>
      <c r="O9" s="131"/>
      <c r="P9" s="131"/>
      <c r="Q9" s="131"/>
      <c r="R9" s="131"/>
      <c r="S9" s="132"/>
      <c r="T9" s="133" t="s">
        <v>32</v>
      </c>
      <c r="U9" s="123"/>
      <c r="V9" s="126"/>
      <c r="W9" s="129"/>
      <c r="X9" s="129"/>
    </row>
    <row r="10" spans="1:24" ht="51" customHeight="1" thickBot="1">
      <c r="A10" s="167"/>
      <c r="B10" s="121"/>
      <c r="C10" s="121"/>
      <c r="D10" s="121"/>
      <c r="E10" s="21" t="s">
        <v>88</v>
      </c>
      <c r="F10" s="21" t="s">
        <v>89</v>
      </c>
      <c r="G10" s="21" t="s">
        <v>90</v>
      </c>
      <c r="H10" s="21" t="s">
        <v>91</v>
      </c>
      <c r="I10" s="21" t="s">
        <v>92</v>
      </c>
      <c r="J10" s="21" t="s">
        <v>93</v>
      </c>
      <c r="K10" s="21" t="s">
        <v>94</v>
      </c>
      <c r="L10" s="22" t="s">
        <v>83</v>
      </c>
      <c r="M10" s="134"/>
      <c r="N10" s="23" t="s">
        <v>57</v>
      </c>
      <c r="O10" s="21" t="s">
        <v>58</v>
      </c>
      <c r="P10" s="21" t="s">
        <v>59</v>
      </c>
      <c r="Q10" s="21" t="s">
        <v>60</v>
      </c>
      <c r="R10" s="21" t="s">
        <v>38</v>
      </c>
      <c r="S10" s="22" t="s">
        <v>39</v>
      </c>
      <c r="T10" s="134"/>
      <c r="U10" s="124"/>
      <c r="V10" s="127"/>
      <c r="W10" s="130"/>
      <c r="X10" s="130"/>
    </row>
    <row r="11" spans="1:27" ht="24.75" customHeight="1">
      <c r="A11" s="24" t="s">
        <v>3</v>
      </c>
      <c r="B11" s="25">
        <v>7</v>
      </c>
      <c r="C11" s="26" t="s">
        <v>26</v>
      </c>
      <c r="D11" s="27" t="s">
        <v>5</v>
      </c>
      <c r="E11" s="25">
        <v>49</v>
      </c>
      <c r="F11" s="25">
        <v>39</v>
      </c>
      <c r="G11" s="25">
        <v>50</v>
      </c>
      <c r="H11" s="25">
        <v>50</v>
      </c>
      <c r="I11" s="25">
        <v>50</v>
      </c>
      <c r="J11" s="25">
        <v>43</v>
      </c>
      <c r="K11" s="25">
        <v>48</v>
      </c>
      <c r="L11" s="25">
        <v>49</v>
      </c>
      <c r="M11" s="28">
        <f aca="true" t="shared" si="0" ref="M11:M26">SUM(E11:L11)</f>
        <v>378</v>
      </c>
      <c r="N11" s="25">
        <v>22</v>
      </c>
      <c r="O11" s="25">
        <v>22</v>
      </c>
      <c r="P11" s="25">
        <v>25</v>
      </c>
      <c r="Q11" s="25">
        <v>22</v>
      </c>
      <c r="R11" s="29">
        <f aca="true" t="shared" si="1" ref="R11:R26">(N11+O11)*4</f>
        <v>176</v>
      </c>
      <c r="S11" s="29">
        <f aca="true" t="shared" si="2" ref="S11:S26">(P11+Q11)*4</f>
        <v>188</v>
      </c>
      <c r="T11" s="28">
        <f aca="true" t="shared" si="3" ref="T11:T26">SUM(R11:S11)</f>
        <v>364</v>
      </c>
      <c r="U11" s="47">
        <f aca="true" t="shared" si="4" ref="U11:U26">M11+T11</f>
        <v>742</v>
      </c>
      <c r="V11" s="48">
        <f aca="true" t="shared" si="5" ref="V11:V27">U11/800</f>
        <v>0.9275</v>
      </c>
      <c r="W11" s="30">
        <f aca="true" t="shared" si="6" ref="W11:W26">K11+L11+O11*4</f>
        <v>185</v>
      </c>
      <c r="X11" s="30">
        <f aca="true" t="shared" si="7" ref="X11:X26">G11+H11+Q11*4</f>
        <v>188</v>
      </c>
      <c r="Y11" s="14"/>
      <c r="Z11" s="15"/>
      <c r="AA11" s="16"/>
    </row>
    <row r="12" spans="1:27" ht="24.75" customHeight="1">
      <c r="A12" s="31" t="s">
        <v>4</v>
      </c>
      <c r="B12" s="32">
        <v>5</v>
      </c>
      <c r="C12" s="33" t="s">
        <v>47</v>
      </c>
      <c r="D12" s="34" t="s">
        <v>7</v>
      </c>
      <c r="E12" s="32">
        <v>50</v>
      </c>
      <c r="F12" s="32">
        <v>48</v>
      </c>
      <c r="G12" s="32">
        <v>50</v>
      </c>
      <c r="H12" s="32">
        <v>37</v>
      </c>
      <c r="I12" s="32">
        <v>48</v>
      </c>
      <c r="J12" s="32">
        <v>49</v>
      </c>
      <c r="K12" s="32">
        <v>48</v>
      </c>
      <c r="L12" s="32">
        <v>42</v>
      </c>
      <c r="M12" s="35">
        <f t="shared" si="0"/>
        <v>372</v>
      </c>
      <c r="N12" s="32">
        <v>24</v>
      </c>
      <c r="O12" s="32">
        <v>21</v>
      </c>
      <c r="P12" s="32">
        <v>25</v>
      </c>
      <c r="Q12" s="25">
        <v>22</v>
      </c>
      <c r="R12" s="29">
        <f t="shared" si="1"/>
        <v>180</v>
      </c>
      <c r="S12" s="29">
        <f t="shared" si="2"/>
        <v>188</v>
      </c>
      <c r="T12" s="35">
        <f t="shared" si="3"/>
        <v>368</v>
      </c>
      <c r="U12" s="47">
        <f t="shared" si="4"/>
        <v>740</v>
      </c>
      <c r="V12" s="48">
        <f t="shared" si="5"/>
        <v>0.925</v>
      </c>
      <c r="W12" s="30">
        <f t="shared" si="6"/>
        <v>174</v>
      </c>
      <c r="X12" s="30">
        <f t="shared" si="7"/>
        <v>175</v>
      </c>
      <c r="Y12" s="14"/>
      <c r="Z12" s="15"/>
      <c r="AA12" s="16"/>
    </row>
    <row r="13" spans="1:27" ht="24.75" customHeight="1">
      <c r="A13" s="31" t="s">
        <v>6</v>
      </c>
      <c r="B13" s="32">
        <v>13</v>
      </c>
      <c r="C13" s="38" t="s">
        <v>25</v>
      </c>
      <c r="D13" s="39" t="s">
        <v>14</v>
      </c>
      <c r="E13" s="32">
        <v>50</v>
      </c>
      <c r="F13" s="32">
        <v>33</v>
      </c>
      <c r="G13" s="32">
        <v>49</v>
      </c>
      <c r="H13" s="32">
        <v>49</v>
      </c>
      <c r="I13" s="32">
        <v>49</v>
      </c>
      <c r="J13" s="32">
        <v>48</v>
      </c>
      <c r="K13" s="32">
        <v>46</v>
      </c>
      <c r="L13" s="32">
        <v>39</v>
      </c>
      <c r="M13" s="35">
        <f t="shared" si="0"/>
        <v>363</v>
      </c>
      <c r="N13" s="32">
        <v>20</v>
      </c>
      <c r="O13" s="32">
        <v>23</v>
      </c>
      <c r="P13" s="32">
        <v>24</v>
      </c>
      <c r="Q13" s="25">
        <v>25</v>
      </c>
      <c r="R13" s="29">
        <f t="shared" si="1"/>
        <v>172</v>
      </c>
      <c r="S13" s="29">
        <f t="shared" si="2"/>
        <v>196</v>
      </c>
      <c r="T13" s="35">
        <f t="shared" si="3"/>
        <v>368</v>
      </c>
      <c r="U13" s="47">
        <f t="shared" si="4"/>
        <v>731</v>
      </c>
      <c r="V13" s="48">
        <f t="shared" si="5"/>
        <v>0.91375</v>
      </c>
      <c r="W13" s="30">
        <f t="shared" si="6"/>
        <v>177</v>
      </c>
      <c r="X13" s="30">
        <f t="shared" si="7"/>
        <v>198</v>
      </c>
      <c r="Y13" s="14"/>
      <c r="Z13" s="15"/>
      <c r="AA13" s="16"/>
    </row>
    <row r="14" spans="1:27" ht="24.75" customHeight="1">
      <c r="A14" s="31" t="s">
        <v>8</v>
      </c>
      <c r="B14" s="32">
        <v>12</v>
      </c>
      <c r="C14" s="33" t="s">
        <v>85</v>
      </c>
      <c r="D14" s="34" t="s">
        <v>12</v>
      </c>
      <c r="E14" s="32">
        <v>50</v>
      </c>
      <c r="F14" s="32">
        <v>50</v>
      </c>
      <c r="G14" s="32">
        <v>49</v>
      </c>
      <c r="H14" s="32">
        <v>38</v>
      </c>
      <c r="I14" s="32">
        <v>48</v>
      </c>
      <c r="J14" s="32">
        <v>50</v>
      </c>
      <c r="K14" s="32">
        <v>41</v>
      </c>
      <c r="L14" s="32">
        <v>39</v>
      </c>
      <c r="M14" s="35">
        <f t="shared" si="0"/>
        <v>365</v>
      </c>
      <c r="N14" s="32">
        <v>22</v>
      </c>
      <c r="O14" s="32">
        <v>22</v>
      </c>
      <c r="P14" s="32">
        <v>24</v>
      </c>
      <c r="Q14" s="25">
        <v>23</v>
      </c>
      <c r="R14" s="29">
        <f t="shared" si="1"/>
        <v>176</v>
      </c>
      <c r="S14" s="29">
        <f t="shared" si="2"/>
        <v>188</v>
      </c>
      <c r="T14" s="35">
        <f t="shared" si="3"/>
        <v>364</v>
      </c>
      <c r="U14" s="47">
        <f t="shared" si="4"/>
        <v>729</v>
      </c>
      <c r="V14" s="48">
        <f t="shared" si="5"/>
        <v>0.91125</v>
      </c>
      <c r="W14" s="30">
        <f t="shared" si="6"/>
        <v>168</v>
      </c>
      <c r="X14" s="30">
        <f t="shared" si="7"/>
        <v>179</v>
      </c>
      <c r="Y14" s="14"/>
      <c r="Z14" s="15"/>
      <c r="AA14" s="16"/>
    </row>
    <row r="15" spans="1:27" ht="24.75" customHeight="1">
      <c r="A15" s="31" t="s">
        <v>9</v>
      </c>
      <c r="B15" s="32">
        <v>4</v>
      </c>
      <c r="C15" s="33" t="s">
        <v>44</v>
      </c>
      <c r="D15" s="34" t="s">
        <v>0</v>
      </c>
      <c r="E15" s="32">
        <v>50</v>
      </c>
      <c r="F15" s="32">
        <v>49</v>
      </c>
      <c r="G15" s="32">
        <v>47</v>
      </c>
      <c r="H15" s="32">
        <v>35</v>
      </c>
      <c r="I15" s="32">
        <v>50</v>
      </c>
      <c r="J15" s="32">
        <v>49</v>
      </c>
      <c r="K15" s="32">
        <v>47</v>
      </c>
      <c r="L15" s="32">
        <v>48</v>
      </c>
      <c r="M15" s="35">
        <f t="shared" si="0"/>
        <v>375</v>
      </c>
      <c r="N15" s="32">
        <v>21</v>
      </c>
      <c r="O15" s="32">
        <v>20</v>
      </c>
      <c r="P15" s="32">
        <v>25</v>
      </c>
      <c r="Q15" s="25">
        <v>21</v>
      </c>
      <c r="R15" s="29">
        <f t="shared" si="1"/>
        <v>164</v>
      </c>
      <c r="S15" s="29">
        <f t="shared" si="2"/>
        <v>184</v>
      </c>
      <c r="T15" s="35">
        <f t="shared" si="3"/>
        <v>348</v>
      </c>
      <c r="U15" s="47">
        <f t="shared" si="4"/>
        <v>723</v>
      </c>
      <c r="V15" s="48">
        <f t="shared" si="5"/>
        <v>0.90375</v>
      </c>
      <c r="W15" s="30">
        <f t="shared" si="6"/>
        <v>175</v>
      </c>
      <c r="X15" s="30">
        <f t="shared" si="7"/>
        <v>166</v>
      </c>
      <c r="Y15" s="14"/>
      <c r="Z15" s="15"/>
      <c r="AA15" s="16"/>
    </row>
    <row r="16" spans="1:27" ht="24.75" customHeight="1">
      <c r="A16" s="31" t="s">
        <v>10</v>
      </c>
      <c r="B16" s="32">
        <v>8</v>
      </c>
      <c r="C16" s="33" t="s">
        <v>18</v>
      </c>
      <c r="D16" s="34" t="s">
        <v>19</v>
      </c>
      <c r="E16" s="32">
        <v>40</v>
      </c>
      <c r="F16" s="32">
        <v>44</v>
      </c>
      <c r="G16" s="32">
        <v>49</v>
      </c>
      <c r="H16" s="32">
        <v>48</v>
      </c>
      <c r="I16" s="32">
        <v>50</v>
      </c>
      <c r="J16" s="32">
        <v>48</v>
      </c>
      <c r="K16" s="32">
        <v>50</v>
      </c>
      <c r="L16" s="32">
        <v>47</v>
      </c>
      <c r="M16" s="35">
        <f t="shared" si="0"/>
        <v>376</v>
      </c>
      <c r="N16" s="32">
        <v>20</v>
      </c>
      <c r="O16" s="32">
        <v>18</v>
      </c>
      <c r="P16" s="32">
        <v>25</v>
      </c>
      <c r="Q16" s="25">
        <v>22</v>
      </c>
      <c r="R16" s="29">
        <f t="shared" si="1"/>
        <v>152</v>
      </c>
      <c r="S16" s="29">
        <f t="shared" si="2"/>
        <v>188</v>
      </c>
      <c r="T16" s="35">
        <f t="shared" si="3"/>
        <v>340</v>
      </c>
      <c r="U16" s="47">
        <f t="shared" si="4"/>
        <v>716</v>
      </c>
      <c r="V16" s="48">
        <f t="shared" si="5"/>
        <v>0.895</v>
      </c>
      <c r="W16" s="30">
        <f t="shared" si="6"/>
        <v>169</v>
      </c>
      <c r="X16" s="30">
        <f t="shared" si="7"/>
        <v>185</v>
      </c>
      <c r="Y16" s="14"/>
      <c r="Z16" s="15"/>
      <c r="AA16" s="16"/>
    </row>
    <row r="17" spans="1:27" ht="24.75" customHeight="1">
      <c r="A17" s="31" t="s">
        <v>11</v>
      </c>
      <c r="B17" s="32">
        <v>14</v>
      </c>
      <c r="C17" s="33" t="s">
        <v>41</v>
      </c>
      <c r="D17" s="36" t="s">
        <v>43</v>
      </c>
      <c r="E17" s="32">
        <v>47</v>
      </c>
      <c r="F17" s="32">
        <v>40</v>
      </c>
      <c r="G17" s="32">
        <v>49</v>
      </c>
      <c r="H17" s="32">
        <v>48</v>
      </c>
      <c r="I17" s="32">
        <v>48</v>
      </c>
      <c r="J17" s="32">
        <v>47</v>
      </c>
      <c r="K17" s="32">
        <v>50</v>
      </c>
      <c r="L17" s="32">
        <v>46</v>
      </c>
      <c r="M17" s="35">
        <f t="shared" si="0"/>
        <v>375</v>
      </c>
      <c r="N17" s="32">
        <v>21</v>
      </c>
      <c r="O17" s="32">
        <v>21</v>
      </c>
      <c r="P17" s="32">
        <v>23</v>
      </c>
      <c r="Q17" s="25">
        <v>20</v>
      </c>
      <c r="R17" s="29">
        <f t="shared" si="1"/>
        <v>168</v>
      </c>
      <c r="S17" s="29">
        <f t="shared" si="2"/>
        <v>172</v>
      </c>
      <c r="T17" s="35">
        <f t="shared" si="3"/>
        <v>340</v>
      </c>
      <c r="U17" s="47">
        <f t="shared" si="4"/>
        <v>715</v>
      </c>
      <c r="V17" s="48">
        <f t="shared" si="5"/>
        <v>0.89375</v>
      </c>
      <c r="W17" s="30">
        <f t="shared" si="6"/>
        <v>180</v>
      </c>
      <c r="X17" s="30">
        <f t="shared" si="7"/>
        <v>177</v>
      </c>
      <c r="Y17" s="14"/>
      <c r="Z17" s="15"/>
      <c r="AA17" s="16"/>
    </row>
    <row r="18" spans="1:27" ht="24.75" customHeight="1">
      <c r="A18" s="31" t="s">
        <v>13</v>
      </c>
      <c r="B18" s="32">
        <v>6</v>
      </c>
      <c r="C18" s="33" t="s">
        <v>40</v>
      </c>
      <c r="D18" s="34" t="s">
        <v>42</v>
      </c>
      <c r="E18" s="32">
        <v>48</v>
      </c>
      <c r="F18" s="32">
        <v>48</v>
      </c>
      <c r="G18" s="32">
        <v>46</v>
      </c>
      <c r="H18" s="32">
        <v>43</v>
      </c>
      <c r="I18" s="32">
        <v>50</v>
      </c>
      <c r="J18" s="32">
        <v>39</v>
      </c>
      <c r="K18" s="32">
        <v>49</v>
      </c>
      <c r="L18" s="32">
        <v>45</v>
      </c>
      <c r="M18" s="35">
        <f t="shared" si="0"/>
        <v>368</v>
      </c>
      <c r="N18" s="32">
        <v>20</v>
      </c>
      <c r="O18" s="32">
        <v>18</v>
      </c>
      <c r="P18" s="32">
        <v>23</v>
      </c>
      <c r="Q18" s="25">
        <v>23</v>
      </c>
      <c r="R18" s="29">
        <f t="shared" si="1"/>
        <v>152</v>
      </c>
      <c r="S18" s="29">
        <f t="shared" si="2"/>
        <v>184</v>
      </c>
      <c r="T18" s="35">
        <f t="shared" si="3"/>
        <v>336</v>
      </c>
      <c r="U18" s="47">
        <f t="shared" si="4"/>
        <v>704</v>
      </c>
      <c r="V18" s="48">
        <f t="shared" si="5"/>
        <v>0.88</v>
      </c>
      <c r="W18" s="30">
        <f t="shared" si="6"/>
        <v>166</v>
      </c>
      <c r="X18" s="30">
        <f t="shared" si="7"/>
        <v>181</v>
      </c>
      <c r="Y18" s="14"/>
      <c r="Z18" s="15"/>
      <c r="AA18" s="16"/>
    </row>
    <row r="19" spans="1:27" ht="24.75" customHeight="1">
      <c r="A19" s="31" t="s">
        <v>15</v>
      </c>
      <c r="B19" s="32">
        <v>11</v>
      </c>
      <c r="C19" s="38" t="s">
        <v>50</v>
      </c>
      <c r="D19" s="39" t="s">
        <v>80</v>
      </c>
      <c r="E19" s="32">
        <v>50</v>
      </c>
      <c r="F19" s="32">
        <v>46</v>
      </c>
      <c r="G19" s="32">
        <v>49</v>
      </c>
      <c r="H19" s="32">
        <v>38</v>
      </c>
      <c r="I19" s="32">
        <v>50</v>
      </c>
      <c r="J19" s="32">
        <v>39</v>
      </c>
      <c r="K19" s="32">
        <v>47</v>
      </c>
      <c r="L19" s="32">
        <v>39</v>
      </c>
      <c r="M19" s="35">
        <f t="shared" si="0"/>
        <v>358</v>
      </c>
      <c r="N19" s="32">
        <v>20</v>
      </c>
      <c r="O19" s="32">
        <v>22</v>
      </c>
      <c r="P19" s="32">
        <v>21</v>
      </c>
      <c r="Q19" s="25">
        <v>22</v>
      </c>
      <c r="R19" s="29">
        <f t="shared" si="1"/>
        <v>168</v>
      </c>
      <c r="S19" s="29">
        <f t="shared" si="2"/>
        <v>172</v>
      </c>
      <c r="T19" s="35">
        <f t="shared" si="3"/>
        <v>340</v>
      </c>
      <c r="U19" s="47">
        <f t="shared" si="4"/>
        <v>698</v>
      </c>
      <c r="V19" s="48">
        <f t="shared" si="5"/>
        <v>0.8725</v>
      </c>
      <c r="W19" s="30">
        <f t="shared" si="6"/>
        <v>174</v>
      </c>
      <c r="X19" s="30">
        <f t="shared" si="7"/>
        <v>175</v>
      </c>
      <c r="Y19" s="14"/>
      <c r="Z19" s="15"/>
      <c r="AA19" s="16"/>
    </row>
    <row r="20" spans="1:27" ht="24.75" customHeight="1">
      <c r="A20" s="31" t="s">
        <v>16</v>
      </c>
      <c r="B20" s="32">
        <v>16</v>
      </c>
      <c r="C20" s="33" t="s">
        <v>45</v>
      </c>
      <c r="D20" s="34" t="s">
        <v>46</v>
      </c>
      <c r="E20" s="32">
        <v>50</v>
      </c>
      <c r="F20" s="32">
        <v>48</v>
      </c>
      <c r="G20" s="32">
        <v>49</v>
      </c>
      <c r="H20" s="32">
        <v>47</v>
      </c>
      <c r="I20" s="32">
        <v>48</v>
      </c>
      <c r="J20" s="32">
        <v>20</v>
      </c>
      <c r="K20" s="32">
        <v>49</v>
      </c>
      <c r="L20" s="32">
        <v>46</v>
      </c>
      <c r="M20" s="35">
        <f t="shared" si="0"/>
        <v>357</v>
      </c>
      <c r="N20" s="32">
        <v>17</v>
      </c>
      <c r="O20" s="32">
        <v>22</v>
      </c>
      <c r="P20" s="32">
        <v>22</v>
      </c>
      <c r="Q20" s="25">
        <v>22</v>
      </c>
      <c r="R20" s="29">
        <f t="shared" si="1"/>
        <v>156</v>
      </c>
      <c r="S20" s="29">
        <f t="shared" si="2"/>
        <v>176</v>
      </c>
      <c r="T20" s="35">
        <f t="shared" si="3"/>
        <v>332</v>
      </c>
      <c r="U20" s="47">
        <f t="shared" si="4"/>
        <v>689</v>
      </c>
      <c r="V20" s="48">
        <f t="shared" si="5"/>
        <v>0.86125</v>
      </c>
      <c r="W20" s="30">
        <f t="shared" si="6"/>
        <v>183</v>
      </c>
      <c r="X20" s="30">
        <f t="shared" si="7"/>
        <v>184</v>
      </c>
      <c r="Y20" s="14"/>
      <c r="Z20" s="15"/>
      <c r="AA20" s="16"/>
    </row>
    <row r="21" spans="1:27" ht="24.75" customHeight="1">
      <c r="A21" s="31" t="s">
        <v>17</v>
      </c>
      <c r="B21" s="32">
        <v>15</v>
      </c>
      <c r="C21" s="33" t="s">
        <v>78</v>
      </c>
      <c r="D21" s="34" t="s">
        <v>77</v>
      </c>
      <c r="E21" s="32">
        <v>42</v>
      </c>
      <c r="F21" s="32">
        <v>42</v>
      </c>
      <c r="G21" s="32">
        <v>47</v>
      </c>
      <c r="H21" s="32">
        <v>46</v>
      </c>
      <c r="I21" s="32">
        <v>47</v>
      </c>
      <c r="J21" s="32">
        <v>31</v>
      </c>
      <c r="K21" s="32">
        <v>39</v>
      </c>
      <c r="L21" s="32">
        <v>45</v>
      </c>
      <c r="M21" s="35">
        <f t="shared" si="0"/>
        <v>339</v>
      </c>
      <c r="N21" s="32">
        <v>21</v>
      </c>
      <c r="O21" s="32">
        <v>17</v>
      </c>
      <c r="P21" s="32">
        <v>23</v>
      </c>
      <c r="Q21" s="25">
        <v>22</v>
      </c>
      <c r="R21" s="29">
        <f t="shared" si="1"/>
        <v>152</v>
      </c>
      <c r="S21" s="29">
        <f t="shared" si="2"/>
        <v>180</v>
      </c>
      <c r="T21" s="35">
        <f t="shared" si="3"/>
        <v>332</v>
      </c>
      <c r="U21" s="47">
        <f t="shared" si="4"/>
        <v>671</v>
      </c>
      <c r="V21" s="48">
        <f t="shared" si="5"/>
        <v>0.83875</v>
      </c>
      <c r="W21" s="30">
        <f t="shared" si="6"/>
        <v>152</v>
      </c>
      <c r="X21" s="30">
        <f t="shared" si="7"/>
        <v>181</v>
      </c>
      <c r="Y21" s="14"/>
      <c r="Z21" s="15"/>
      <c r="AA21" s="16"/>
    </row>
    <row r="22" spans="1:27" ht="24.75" customHeight="1">
      <c r="A22" s="31" t="s">
        <v>20</v>
      </c>
      <c r="B22" s="32">
        <v>3</v>
      </c>
      <c r="C22" s="33" t="s">
        <v>51</v>
      </c>
      <c r="D22" s="34" t="s">
        <v>80</v>
      </c>
      <c r="E22" s="32">
        <v>50</v>
      </c>
      <c r="F22" s="32">
        <v>48</v>
      </c>
      <c r="G22" s="32">
        <v>48</v>
      </c>
      <c r="H22" s="32">
        <v>48</v>
      </c>
      <c r="I22" s="32">
        <v>48</v>
      </c>
      <c r="J22" s="32">
        <v>42</v>
      </c>
      <c r="K22" s="32">
        <v>41</v>
      </c>
      <c r="L22" s="32">
        <v>22</v>
      </c>
      <c r="M22" s="35">
        <f t="shared" si="0"/>
        <v>347</v>
      </c>
      <c r="N22" s="32">
        <v>20</v>
      </c>
      <c r="O22" s="32">
        <v>20</v>
      </c>
      <c r="P22" s="32">
        <v>20</v>
      </c>
      <c r="Q22" s="25">
        <v>21</v>
      </c>
      <c r="R22" s="29">
        <f t="shared" si="1"/>
        <v>160</v>
      </c>
      <c r="S22" s="29">
        <f t="shared" si="2"/>
        <v>164</v>
      </c>
      <c r="T22" s="35">
        <f t="shared" si="3"/>
        <v>324</v>
      </c>
      <c r="U22" s="47">
        <f t="shared" si="4"/>
        <v>671</v>
      </c>
      <c r="V22" s="48">
        <f t="shared" si="5"/>
        <v>0.83875</v>
      </c>
      <c r="W22" s="30">
        <f t="shared" si="6"/>
        <v>143</v>
      </c>
      <c r="X22" s="30">
        <f t="shared" si="7"/>
        <v>180</v>
      </c>
      <c r="Y22" s="14"/>
      <c r="Z22" s="15"/>
      <c r="AA22" s="16"/>
    </row>
    <row r="23" spans="1:27" ht="24.75" customHeight="1">
      <c r="A23" s="31" t="s">
        <v>21</v>
      </c>
      <c r="B23" s="32">
        <v>10</v>
      </c>
      <c r="C23" s="33" t="s">
        <v>48</v>
      </c>
      <c r="D23" s="34" t="s">
        <v>49</v>
      </c>
      <c r="E23" s="32">
        <v>50</v>
      </c>
      <c r="F23" s="32">
        <v>48</v>
      </c>
      <c r="G23" s="32">
        <v>50</v>
      </c>
      <c r="H23" s="32">
        <v>48</v>
      </c>
      <c r="I23" s="32">
        <v>50</v>
      </c>
      <c r="J23" s="32">
        <v>50</v>
      </c>
      <c r="K23" s="32">
        <v>49</v>
      </c>
      <c r="L23" s="32">
        <v>45</v>
      </c>
      <c r="M23" s="35">
        <f t="shared" si="0"/>
        <v>390</v>
      </c>
      <c r="N23" s="32">
        <v>18</v>
      </c>
      <c r="O23" s="32">
        <v>14</v>
      </c>
      <c r="P23" s="32">
        <v>19</v>
      </c>
      <c r="Q23" s="25">
        <v>18</v>
      </c>
      <c r="R23" s="29">
        <f t="shared" si="1"/>
        <v>128</v>
      </c>
      <c r="S23" s="29">
        <f t="shared" si="2"/>
        <v>148</v>
      </c>
      <c r="T23" s="35">
        <f t="shared" si="3"/>
        <v>276</v>
      </c>
      <c r="U23" s="47">
        <f t="shared" si="4"/>
        <v>666</v>
      </c>
      <c r="V23" s="48">
        <f t="shared" si="5"/>
        <v>0.8325</v>
      </c>
      <c r="W23" s="30">
        <f t="shared" si="6"/>
        <v>150</v>
      </c>
      <c r="X23" s="30">
        <f t="shared" si="7"/>
        <v>170</v>
      </c>
      <c r="Y23" s="14"/>
      <c r="Z23" s="15"/>
      <c r="AA23" s="16"/>
    </row>
    <row r="24" spans="1:27" ht="24.75" customHeight="1">
      <c r="A24" s="31" t="s">
        <v>52</v>
      </c>
      <c r="B24" s="32">
        <v>1</v>
      </c>
      <c r="C24" s="38" t="s">
        <v>79</v>
      </c>
      <c r="D24" s="39" t="s">
        <v>5</v>
      </c>
      <c r="E24" s="32">
        <v>45</v>
      </c>
      <c r="F24" s="32">
        <v>50</v>
      </c>
      <c r="G24" s="32">
        <v>31</v>
      </c>
      <c r="H24" s="32">
        <v>29</v>
      </c>
      <c r="I24" s="32">
        <v>48</v>
      </c>
      <c r="J24" s="32">
        <v>42</v>
      </c>
      <c r="K24" s="32">
        <v>37</v>
      </c>
      <c r="L24" s="32">
        <v>26</v>
      </c>
      <c r="M24" s="35">
        <f t="shared" si="0"/>
        <v>308</v>
      </c>
      <c r="N24" s="32">
        <v>20</v>
      </c>
      <c r="O24" s="32">
        <v>21</v>
      </c>
      <c r="P24" s="32">
        <v>24</v>
      </c>
      <c r="Q24" s="25">
        <v>23</v>
      </c>
      <c r="R24" s="29">
        <f t="shared" si="1"/>
        <v>164</v>
      </c>
      <c r="S24" s="29">
        <f t="shared" si="2"/>
        <v>188</v>
      </c>
      <c r="T24" s="35">
        <f t="shared" si="3"/>
        <v>352</v>
      </c>
      <c r="U24" s="47">
        <f t="shared" si="4"/>
        <v>660</v>
      </c>
      <c r="V24" s="48">
        <f t="shared" si="5"/>
        <v>0.825</v>
      </c>
      <c r="W24" s="30">
        <f t="shared" si="6"/>
        <v>147</v>
      </c>
      <c r="X24" s="30">
        <f t="shared" si="7"/>
        <v>152</v>
      </c>
      <c r="Y24" s="14"/>
      <c r="Z24" s="15"/>
      <c r="AA24" s="16"/>
    </row>
    <row r="25" spans="1:27" ht="24.75" customHeight="1">
      <c r="A25" s="31" t="s">
        <v>53</v>
      </c>
      <c r="B25" s="32">
        <v>2</v>
      </c>
      <c r="C25" s="38" t="s">
        <v>76</v>
      </c>
      <c r="D25" s="39" t="s">
        <v>77</v>
      </c>
      <c r="E25" s="32">
        <v>42</v>
      </c>
      <c r="F25" s="32">
        <v>22</v>
      </c>
      <c r="G25" s="32">
        <v>34</v>
      </c>
      <c r="H25" s="32">
        <v>30</v>
      </c>
      <c r="I25" s="32">
        <v>47</v>
      </c>
      <c r="J25" s="32">
        <v>28</v>
      </c>
      <c r="K25" s="32">
        <v>35</v>
      </c>
      <c r="L25" s="32">
        <v>41</v>
      </c>
      <c r="M25" s="35">
        <f t="shared" si="0"/>
        <v>279</v>
      </c>
      <c r="N25" s="32">
        <v>15</v>
      </c>
      <c r="O25" s="32">
        <v>20</v>
      </c>
      <c r="P25" s="32">
        <v>21</v>
      </c>
      <c r="Q25" s="25">
        <v>16</v>
      </c>
      <c r="R25" s="29">
        <f t="shared" si="1"/>
        <v>140</v>
      </c>
      <c r="S25" s="29">
        <f t="shared" si="2"/>
        <v>148</v>
      </c>
      <c r="T25" s="35">
        <f t="shared" si="3"/>
        <v>288</v>
      </c>
      <c r="U25" s="47">
        <f t="shared" si="4"/>
        <v>567</v>
      </c>
      <c r="V25" s="48">
        <f t="shared" si="5"/>
        <v>0.70875</v>
      </c>
      <c r="W25" s="30">
        <f t="shared" si="6"/>
        <v>156</v>
      </c>
      <c r="X25" s="30">
        <f t="shared" si="7"/>
        <v>128</v>
      </c>
      <c r="Y25" s="14"/>
      <c r="Z25" s="15"/>
      <c r="AA25" s="16"/>
    </row>
    <row r="26" spans="1:27" ht="24.75" customHeight="1" thickBot="1">
      <c r="A26" s="31" t="s">
        <v>54</v>
      </c>
      <c r="B26" s="32">
        <v>9</v>
      </c>
      <c r="C26" s="41" t="s">
        <v>82</v>
      </c>
      <c r="D26" s="42" t="s">
        <v>81</v>
      </c>
      <c r="E26" s="32">
        <v>13</v>
      </c>
      <c r="F26" s="32">
        <v>3</v>
      </c>
      <c r="G26" s="32">
        <v>13</v>
      </c>
      <c r="H26" s="32">
        <v>0</v>
      </c>
      <c r="I26" s="32">
        <v>41</v>
      </c>
      <c r="J26" s="32">
        <v>11</v>
      </c>
      <c r="K26" s="32">
        <v>9</v>
      </c>
      <c r="L26" s="32">
        <v>23</v>
      </c>
      <c r="M26" s="35">
        <f t="shared" si="0"/>
        <v>113</v>
      </c>
      <c r="N26" s="32">
        <v>19</v>
      </c>
      <c r="O26" s="32">
        <v>12</v>
      </c>
      <c r="P26" s="32">
        <v>22</v>
      </c>
      <c r="Q26" s="25">
        <v>19</v>
      </c>
      <c r="R26" s="29">
        <f t="shared" si="1"/>
        <v>124</v>
      </c>
      <c r="S26" s="29">
        <f t="shared" si="2"/>
        <v>164</v>
      </c>
      <c r="T26" s="35">
        <f t="shared" si="3"/>
        <v>288</v>
      </c>
      <c r="U26" s="47">
        <f t="shared" si="4"/>
        <v>401</v>
      </c>
      <c r="V26" s="48">
        <f t="shared" si="5"/>
        <v>0.50125</v>
      </c>
      <c r="W26" s="30">
        <f t="shared" si="6"/>
        <v>80</v>
      </c>
      <c r="X26" s="30">
        <f t="shared" si="7"/>
        <v>89</v>
      </c>
      <c r="Y26" s="14"/>
      <c r="Z26" s="15"/>
      <c r="AA26" s="16"/>
    </row>
    <row r="27" spans="1:25" ht="33" customHeight="1" thickBot="1">
      <c r="A27" s="105" t="s">
        <v>95</v>
      </c>
      <c r="B27" s="106"/>
      <c r="C27" s="106"/>
      <c r="D27" s="107"/>
      <c r="E27" s="46">
        <f aca="true" t="shared" si="8" ref="E27:U27">AVERAGE(E11:E26)</f>
        <v>45.375</v>
      </c>
      <c r="F27" s="46">
        <f t="shared" si="8"/>
        <v>41.125</v>
      </c>
      <c r="G27" s="46">
        <f t="shared" si="8"/>
        <v>44.375</v>
      </c>
      <c r="H27" s="46">
        <f t="shared" si="8"/>
        <v>39.625</v>
      </c>
      <c r="I27" s="46">
        <f t="shared" si="8"/>
        <v>48.25</v>
      </c>
      <c r="J27" s="46">
        <f t="shared" si="8"/>
        <v>39.75</v>
      </c>
      <c r="K27" s="46">
        <f t="shared" si="8"/>
        <v>42.8125</v>
      </c>
      <c r="L27" s="46">
        <f t="shared" si="8"/>
        <v>40.125</v>
      </c>
      <c r="M27" s="46">
        <f t="shared" si="8"/>
        <v>341.4375</v>
      </c>
      <c r="N27" s="46">
        <f t="shared" si="8"/>
        <v>20</v>
      </c>
      <c r="O27" s="46">
        <f t="shared" si="8"/>
        <v>19.5625</v>
      </c>
      <c r="P27" s="46">
        <f t="shared" si="8"/>
        <v>22.875</v>
      </c>
      <c r="Q27" s="46">
        <f t="shared" si="8"/>
        <v>21.3125</v>
      </c>
      <c r="R27" s="46">
        <f t="shared" si="8"/>
        <v>158.25</v>
      </c>
      <c r="S27" s="46">
        <f t="shared" si="8"/>
        <v>176.75</v>
      </c>
      <c r="T27" s="46">
        <f t="shared" si="8"/>
        <v>335</v>
      </c>
      <c r="U27" s="46">
        <f t="shared" si="8"/>
        <v>676.4375</v>
      </c>
      <c r="V27" s="49">
        <f t="shared" si="5"/>
        <v>0.845546875</v>
      </c>
      <c r="W27" s="37">
        <f>AVERAGE(W11:W26)</f>
        <v>161.1875</v>
      </c>
      <c r="X27" s="37">
        <f>AVERAGE(X11:X26)</f>
        <v>169.25</v>
      </c>
      <c r="Y27" s="14"/>
    </row>
    <row r="28" spans="1:24" ht="24.75" customHeight="1">
      <c r="A28" s="4"/>
      <c r="B28" s="5"/>
      <c r="C28" s="8"/>
      <c r="D28" s="3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4"/>
      <c r="V28" s="4"/>
      <c r="W28" s="4"/>
      <c r="X28" s="3"/>
    </row>
    <row r="29" spans="3:24" ht="24.75" customHeight="1">
      <c r="C29" s="40" t="s">
        <v>86</v>
      </c>
      <c r="G29" s="10"/>
      <c r="H29" s="11"/>
      <c r="I29" s="169" t="s">
        <v>23</v>
      </c>
      <c r="J29" s="169"/>
      <c r="K29" s="169"/>
      <c r="L29" s="169"/>
      <c r="M29" s="169"/>
      <c r="N29" s="168" t="s">
        <v>30</v>
      </c>
      <c r="O29" s="168"/>
      <c r="P29" s="168"/>
      <c r="Q29" s="168"/>
      <c r="R29" s="168"/>
      <c r="S29" s="5"/>
      <c r="T29" s="12"/>
      <c r="U29" s="13"/>
      <c r="V29" s="4"/>
      <c r="W29" s="4"/>
      <c r="X29"/>
    </row>
    <row r="30" spans="1:24" ht="24.75" customHeight="1">
      <c r="A30" s="17"/>
      <c r="B30" s="17"/>
      <c r="C30" s="43" t="s">
        <v>87</v>
      </c>
      <c r="D30" s="18"/>
      <c r="E30" s="18"/>
      <c r="F30" s="18"/>
      <c r="G30" s="10"/>
      <c r="H30" s="11"/>
      <c r="I30" s="5"/>
      <c r="J30" s="5"/>
      <c r="K30" s="5"/>
      <c r="L30" s="5"/>
      <c r="M30" s="12"/>
      <c r="N30" s="11"/>
      <c r="O30" s="11"/>
      <c r="P30" s="11"/>
      <c r="Q30" s="11"/>
      <c r="R30" s="5"/>
      <c r="S30" s="5"/>
      <c r="T30" s="12"/>
      <c r="U30" s="13"/>
      <c r="V30" s="4"/>
      <c r="W30" s="4"/>
      <c r="X30"/>
    </row>
    <row r="31" spans="1:24" ht="24.75" customHeight="1">
      <c r="A31" s="17"/>
      <c r="B31" s="17"/>
      <c r="C31" s="17"/>
      <c r="D31" s="18"/>
      <c r="E31" s="18"/>
      <c r="F31" s="18"/>
      <c r="G31" s="10"/>
      <c r="H31" s="11"/>
      <c r="I31" s="5"/>
      <c r="J31" s="5"/>
      <c r="K31" s="5"/>
      <c r="L31" s="5"/>
      <c r="M31" s="12"/>
      <c r="N31" s="11"/>
      <c r="O31" s="11"/>
      <c r="P31" s="11"/>
      <c r="Q31" s="11"/>
      <c r="R31" s="5"/>
      <c r="S31" s="5"/>
      <c r="T31" s="12"/>
      <c r="U31" s="13"/>
      <c r="V31" s="4"/>
      <c r="W31" s="4"/>
      <c r="X31"/>
    </row>
    <row r="32" spans="2:7" ht="15">
      <c r="B32" s="6"/>
      <c r="G32" s="10"/>
    </row>
    <row r="33" ht="15">
      <c r="G33" s="10"/>
    </row>
    <row r="34" spans="7:18" ht="12.75">
      <c r="G34" s="1"/>
      <c r="H34" s="1"/>
      <c r="I34" s="1"/>
      <c r="J34" s="20"/>
      <c r="K34" s="1"/>
      <c r="L34" s="1"/>
      <c r="M34" s="1"/>
      <c r="N34" s="1"/>
      <c r="O34" s="1"/>
      <c r="P34" s="1"/>
      <c r="Q34" s="1"/>
      <c r="R34" s="1"/>
    </row>
    <row r="35" spans="7:18" ht="12.75">
      <c r="G35" s="1"/>
      <c r="H35" s="1"/>
      <c r="I35" s="1"/>
      <c r="J35" s="20"/>
      <c r="K35" s="1"/>
      <c r="L35" s="1"/>
      <c r="M35" s="1"/>
      <c r="N35" s="1"/>
      <c r="O35" s="1"/>
      <c r="P35" s="1"/>
      <c r="Q35" s="1"/>
      <c r="R35" s="1"/>
    </row>
    <row r="36" spans="7:18" ht="12.75">
      <c r="G36" s="1"/>
      <c r="H36" s="1"/>
      <c r="I36" s="1"/>
      <c r="J36" s="20"/>
      <c r="K36" s="1"/>
      <c r="L36" s="1"/>
      <c r="M36" s="1"/>
      <c r="N36" s="1"/>
      <c r="O36" s="1"/>
      <c r="P36" s="1"/>
      <c r="Q36" s="1"/>
      <c r="R36" s="1"/>
    </row>
    <row r="37" spans="7:18" ht="12.75">
      <c r="G37" s="1"/>
      <c r="H37" s="1"/>
      <c r="I37" s="1"/>
      <c r="J37" s="20"/>
      <c r="K37" s="1"/>
      <c r="L37" s="1"/>
      <c r="M37" s="1"/>
      <c r="N37" s="1"/>
      <c r="O37" s="1"/>
      <c r="P37" s="1"/>
      <c r="Q37" s="1"/>
      <c r="R37" s="1"/>
    </row>
    <row r="38" spans="7:18" ht="12.75">
      <c r="G38" s="1"/>
      <c r="H38" s="1"/>
      <c r="I38" s="1"/>
      <c r="J38" s="20"/>
      <c r="K38" s="1"/>
      <c r="L38" s="1"/>
      <c r="M38" s="1"/>
      <c r="N38" s="1"/>
      <c r="O38" s="1"/>
      <c r="P38" s="1"/>
      <c r="Q38" s="1"/>
      <c r="R38" s="1"/>
    </row>
    <row r="39" spans="7:18" ht="12.75">
      <c r="G39" s="1"/>
      <c r="H39" s="1"/>
      <c r="J39" s="20"/>
      <c r="K39" s="1"/>
      <c r="L39" s="1"/>
      <c r="M39" s="1"/>
      <c r="N39" s="1"/>
      <c r="O39" s="1"/>
      <c r="P39" s="1"/>
      <c r="R39" s="1"/>
    </row>
    <row r="43" spans="5:22" ht="18" customHeight="1">
      <c r="E43" s="44" t="s">
        <v>74</v>
      </c>
      <c r="U43" s="45" t="s">
        <v>75</v>
      </c>
      <c r="V43" s="1"/>
    </row>
  </sheetData>
  <sheetProtection password="EECD" sheet="1"/>
  <mergeCells count="22">
    <mergeCell ref="N29:R29"/>
    <mergeCell ref="I29:M29"/>
    <mergeCell ref="A2:X2"/>
    <mergeCell ref="V8:V10"/>
    <mergeCell ref="X8:X10"/>
    <mergeCell ref="E9:H9"/>
    <mergeCell ref="I9:L9"/>
    <mergeCell ref="M9:M10"/>
    <mergeCell ref="A4:X4"/>
    <mergeCell ref="A27:D27"/>
    <mergeCell ref="A3:X3"/>
    <mergeCell ref="N9:S9"/>
    <mergeCell ref="C8:C10"/>
    <mergeCell ref="A5:X5"/>
    <mergeCell ref="A6:X6"/>
    <mergeCell ref="A8:A10"/>
    <mergeCell ref="B8:B10"/>
    <mergeCell ref="D8:D10"/>
    <mergeCell ref="U8:U10"/>
    <mergeCell ref="E8:T8"/>
    <mergeCell ref="W8:W10"/>
    <mergeCell ref="T9:T10"/>
  </mergeCells>
  <conditionalFormatting sqref="E11:L26">
    <cfRule type="cellIs" priority="10" dxfId="7" operator="equal" stopIfTrue="1">
      <formula>50</formula>
    </cfRule>
  </conditionalFormatting>
  <conditionalFormatting sqref="M11:T26">
    <cfRule type="cellIs" priority="9" dxfId="7" operator="equal" stopIfTrue="1">
      <formula>25</formula>
    </cfRule>
  </conditionalFormatting>
  <conditionalFormatting sqref="G29:G33">
    <cfRule type="cellIs" priority="8" dxfId="7" operator="equal" stopIfTrue="1">
      <formula>50</formula>
    </cfRule>
  </conditionalFormatting>
  <conditionalFormatting sqref="E11:L26">
    <cfRule type="cellIs" priority="6" dxfId="4" operator="equal" stopIfTrue="1">
      <formula>48</formula>
    </cfRule>
    <cfRule type="cellIs" priority="7" dxfId="3" operator="equal" stopIfTrue="1">
      <formula>49</formula>
    </cfRule>
  </conditionalFormatting>
  <conditionalFormatting sqref="N11:Q26">
    <cfRule type="cellIs" priority="4" dxfId="4" operator="equal" stopIfTrue="1">
      <formula>23</formula>
    </cfRule>
    <cfRule type="cellIs" priority="5" dxfId="3" operator="equal" stopIfTrue="1">
      <formula>24</formula>
    </cfRule>
  </conditionalFormatting>
  <conditionalFormatting sqref="R11:S26">
    <cfRule type="cellIs" priority="1" dxfId="2" operator="equal" stopIfTrue="1">
      <formula>100</formula>
    </cfRule>
    <cfRule type="cellIs" priority="2" dxfId="1" operator="equal" stopIfTrue="1">
      <formula>96</formula>
    </cfRule>
    <cfRule type="cellIs" priority="3" dxfId="0" operator="equal" stopIfTrue="1">
      <formula>92</formula>
    </cfRule>
  </conditionalFormatting>
  <printOptions horizontalCentered="1" verticalCentered="1"/>
  <pageMargins left="0.3937007874015748" right="0.3937007874015748" top="0" bottom="0" header="0" footer="0"/>
  <pageSetup fitToHeight="1" fitToWidth="1" horizontalDpi="600" verticalDpi="600" orientation="landscape" paperSize="9" scale="49" r:id="rId2"/>
  <ignoredErrors>
    <ignoredError sqref="V27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Skalica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Rasto</dc:creator>
  <cp:keywords/>
  <dc:description/>
  <cp:lastModifiedBy>Anton.Molnar</cp:lastModifiedBy>
  <cp:lastPrinted>2015-04-12T05:55:47Z</cp:lastPrinted>
  <dcterms:created xsi:type="dcterms:W3CDTF">2009-10-19T06:37:45Z</dcterms:created>
  <dcterms:modified xsi:type="dcterms:W3CDTF">2015-04-12T07:14:39Z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